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willi\OneDrive\Desktop\"/>
    </mc:Choice>
  </mc:AlternateContent>
  <xr:revisionPtr revIDLastSave="0" documentId="8_{3DA39BF6-CCAD-48D7-9BAA-4BE6C88F309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Input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uely4V2R4PspkKDuQJXs6u6yrbI8RqjzpSW5kMq00tI="/>
    </ext>
  </extLst>
</workbook>
</file>

<file path=xl/calcChain.xml><?xml version="1.0" encoding="utf-8"?>
<calcChain xmlns="http://schemas.openxmlformats.org/spreadsheetml/2006/main">
  <c r="D25" i="2" l="1"/>
  <c r="C25" i="2"/>
  <c r="E25" i="2" s="1"/>
  <c r="D24" i="2"/>
  <c r="C24" i="2"/>
  <c r="E23" i="2"/>
  <c r="D23" i="2"/>
  <c r="C23" i="2"/>
  <c r="D22" i="2"/>
  <c r="C22" i="2"/>
  <c r="E22" i="2" s="1"/>
  <c r="E21" i="2"/>
  <c r="D21" i="2"/>
  <c r="C21" i="2"/>
  <c r="D20" i="2"/>
  <c r="C20" i="2"/>
  <c r="E20" i="2" s="1"/>
  <c r="D19" i="2"/>
  <c r="C19" i="2"/>
  <c r="D18" i="2"/>
  <c r="C18" i="2"/>
  <c r="D17" i="2"/>
  <c r="C17" i="2"/>
  <c r="D16" i="2"/>
  <c r="C16" i="2"/>
  <c r="E16" i="2" s="1"/>
  <c r="C12" i="2"/>
  <c r="E12" i="2" s="1"/>
  <c r="F12" i="2" s="1"/>
  <c r="G12" i="2" s="1"/>
  <c r="C11" i="2"/>
  <c r="E11" i="2" s="1"/>
  <c r="F11" i="2" s="1"/>
  <c r="G11" i="2" s="1"/>
  <c r="E10" i="2"/>
  <c r="F10" i="2" s="1"/>
  <c r="G10" i="2" s="1"/>
  <c r="C10" i="2"/>
  <c r="C9" i="2"/>
  <c r="E9" i="2" s="1"/>
  <c r="F9" i="2" s="1"/>
  <c r="G9" i="2" s="1"/>
  <c r="C8" i="2"/>
  <c r="E8" i="2" s="1"/>
  <c r="F8" i="2" s="1"/>
  <c r="G8" i="2" s="1"/>
  <c r="C7" i="2"/>
  <c r="E7" i="2" s="1"/>
  <c r="F7" i="2" s="1"/>
  <c r="G7" i="2" s="1"/>
  <c r="E6" i="2"/>
  <c r="F6" i="2" s="1"/>
  <c r="G6" i="2" s="1"/>
  <c r="C6" i="2"/>
  <c r="C5" i="2"/>
  <c r="E5" i="2" s="1"/>
  <c r="F5" i="2" s="1"/>
  <c r="G5" i="2" s="1"/>
  <c r="C4" i="2"/>
  <c r="E4" i="2" s="1"/>
  <c r="F4" i="2" s="1"/>
  <c r="G4" i="2" s="1"/>
  <c r="C3" i="2"/>
  <c r="E3" i="2" s="1"/>
  <c r="F3" i="2" s="1"/>
  <c r="G3" i="2" s="1"/>
  <c r="L3" i="1"/>
  <c r="E19" i="2" s="1"/>
  <c r="E17" i="2" l="1"/>
  <c r="E18" i="2"/>
  <c r="E24" i="2"/>
</calcChain>
</file>

<file path=xl/sharedStrings.xml><?xml version="1.0" encoding="utf-8"?>
<sst xmlns="http://schemas.openxmlformats.org/spreadsheetml/2006/main" count="124" uniqueCount="78">
  <si>
    <t>DATA</t>
  </si>
  <si>
    <t>TYPE</t>
  </si>
  <si>
    <t>Time Recorded</t>
  </si>
  <si>
    <t>Initial Mass (g)</t>
  </si>
  <si>
    <t>Initial Surface Temperature (C)</t>
  </si>
  <si>
    <t>Final Mass (g)</t>
  </si>
  <si>
    <t>Final Surface Temperature (C)</t>
  </si>
  <si>
    <t>CONSTANTS</t>
  </si>
  <si>
    <t>Asphalt</t>
  </si>
  <si>
    <t>Dry</t>
  </si>
  <si>
    <t>Description</t>
  </si>
  <si>
    <t>Symbol</t>
  </si>
  <si>
    <t>Value</t>
  </si>
  <si>
    <t>Units</t>
  </si>
  <si>
    <t>Wet</t>
  </si>
  <si>
    <t xml:space="preserve">Surface area of tubes </t>
  </si>
  <si>
    <t>A</t>
  </si>
  <si>
    <r>
      <rPr>
        <sz val="11"/>
        <color theme="1"/>
        <rFont val="Calibri"/>
      </rPr>
      <t>cm</t>
    </r>
    <r>
      <rPr>
        <vertAlign val="superscript"/>
        <sz val="11"/>
        <color theme="1"/>
        <rFont val="Calibri"/>
      </rPr>
      <t>2</t>
    </r>
  </si>
  <si>
    <t>Gravel</t>
  </si>
  <si>
    <r>
      <rPr>
        <sz val="11"/>
        <color theme="1"/>
        <rFont val="Calibri"/>
      </rPr>
      <t>Density of Water at 20</t>
    </r>
    <r>
      <rPr>
        <sz val="11"/>
        <color theme="1"/>
        <rFont val="Times New Roman"/>
      </rPr>
      <t>℃</t>
    </r>
    <r>
      <rPr>
        <sz val="11"/>
        <color theme="1"/>
        <rFont val="Calibri"/>
      </rPr>
      <t xml:space="preserve"> and 1 atm</t>
    </r>
  </si>
  <si>
    <r>
      <rPr>
        <sz val="11"/>
        <color theme="1"/>
        <rFont val="Calibri"/>
      </rPr>
      <t>ρ</t>
    </r>
    <r>
      <rPr>
        <vertAlign val="subscript"/>
        <sz val="11"/>
        <color theme="1"/>
        <rFont val="Calibri"/>
      </rPr>
      <t>H20</t>
    </r>
  </si>
  <si>
    <r>
      <rPr>
        <sz val="11"/>
        <color theme="1"/>
        <rFont val="Calibri"/>
      </rPr>
      <t>g/cm</t>
    </r>
    <r>
      <rPr>
        <vertAlign val="superscript"/>
        <sz val="11"/>
        <color theme="1"/>
        <rFont val="Calibri"/>
      </rPr>
      <t>3</t>
    </r>
  </si>
  <si>
    <t>Density of Air at 20℃ and 1 atm</t>
  </si>
  <si>
    <r>
      <rPr>
        <sz val="11"/>
        <color theme="1"/>
        <rFont val="Calibri"/>
      </rPr>
      <t>ρ</t>
    </r>
    <r>
      <rPr>
        <vertAlign val="subscript"/>
        <sz val="11"/>
        <color theme="1"/>
        <rFont val="Calibri"/>
      </rPr>
      <t>air</t>
    </r>
  </si>
  <si>
    <r>
      <rPr>
        <sz val="11"/>
        <color theme="1"/>
        <rFont val="Calibri"/>
      </rPr>
      <t>g/m</t>
    </r>
    <r>
      <rPr>
        <vertAlign val="superscript"/>
        <sz val="11"/>
        <color theme="1"/>
        <rFont val="Calibri"/>
      </rPr>
      <t>3</t>
    </r>
  </si>
  <si>
    <t>Mulch</t>
  </si>
  <si>
    <r>
      <rPr>
        <sz val="11"/>
        <color theme="1"/>
        <rFont val="Calibri"/>
      </rPr>
      <t>Specific heat capacity of air at 20</t>
    </r>
    <r>
      <rPr>
        <sz val="11"/>
        <color theme="1"/>
        <rFont val="Times New Roman"/>
      </rPr>
      <t>℃</t>
    </r>
    <r>
      <rPr>
        <sz val="11"/>
        <color theme="1"/>
        <rFont val="Calibri"/>
      </rPr>
      <t xml:space="preserve"> and 1 atm</t>
    </r>
  </si>
  <si>
    <r>
      <rPr>
        <sz val="14"/>
        <color theme="1"/>
        <rFont val="Calibri"/>
      </rPr>
      <t>C</t>
    </r>
    <r>
      <rPr>
        <sz val="11"/>
        <color theme="1"/>
        <rFont val="Calibri"/>
      </rPr>
      <t>p</t>
    </r>
    <r>
      <rPr>
        <vertAlign val="subscript"/>
        <sz val="11"/>
        <color theme="1"/>
        <rFont val="Calibri"/>
      </rPr>
      <t>air</t>
    </r>
  </si>
  <si>
    <r>
      <rPr>
        <sz val="11"/>
        <color theme="1"/>
        <rFont val="Calibri"/>
      </rPr>
      <t>J/(kg</t>
    </r>
    <r>
      <rPr>
        <sz val="11"/>
        <color theme="1"/>
        <rFont val="Calibri"/>
      </rPr>
      <t>·</t>
    </r>
    <r>
      <rPr>
        <sz val="11"/>
        <color theme="1"/>
        <rFont val="Calibri"/>
      </rPr>
      <t>K)</t>
    </r>
  </si>
  <si>
    <t>Air Temperature</t>
  </si>
  <si>
    <r>
      <rPr>
        <sz val="11"/>
        <color theme="1"/>
        <rFont val="Calibri"/>
      </rPr>
      <t>T</t>
    </r>
    <r>
      <rPr>
        <vertAlign val="subscript"/>
        <sz val="11"/>
        <color theme="1"/>
        <rFont val="Calibri"/>
      </rPr>
      <t>a</t>
    </r>
  </si>
  <si>
    <t>K</t>
  </si>
  <si>
    <t>Soil</t>
  </si>
  <si>
    <t>Aerodynamic resistence</t>
  </si>
  <si>
    <r>
      <rPr>
        <sz val="11"/>
        <color theme="1"/>
        <rFont val="Calibri"/>
      </rPr>
      <t>r</t>
    </r>
    <r>
      <rPr>
        <vertAlign val="subscript"/>
        <sz val="11"/>
        <color theme="1"/>
        <rFont val="Calibri"/>
      </rPr>
      <t>a</t>
    </r>
  </si>
  <si>
    <t>m/s</t>
  </si>
  <si>
    <t>Incoming shortwave radiation</t>
  </si>
  <si>
    <r>
      <rPr>
        <sz val="11"/>
        <color theme="1"/>
        <rFont val="Calibri"/>
      </rPr>
      <t>SW</t>
    </r>
    <r>
      <rPr>
        <vertAlign val="subscript"/>
        <sz val="11"/>
        <color theme="1"/>
        <rFont val="Calibri"/>
      </rPr>
      <t>in</t>
    </r>
  </si>
  <si>
    <r>
      <rPr>
        <sz val="11"/>
        <color theme="1"/>
        <rFont val="Calibri"/>
      </rPr>
      <t>W/m</t>
    </r>
    <r>
      <rPr>
        <vertAlign val="superscript"/>
        <sz val="11"/>
        <color theme="1"/>
        <rFont val="Calibri"/>
      </rPr>
      <t>2</t>
    </r>
  </si>
  <si>
    <t>Grass</t>
  </si>
  <si>
    <t>Latent heat of vaporization for water</t>
  </si>
  <si>
    <r>
      <rPr>
        <sz val="11"/>
        <color theme="1"/>
        <rFont val="Freestyle Script"/>
      </rPr>
      <t xml:space="preserve"> l</t>
    </r>
    <r>
      <rPr>
        <vertAlign val="subscript"/>
        <sz val="11"/>
        <color theme="1"/>
        <rFont val="Calibri"/>
      </rPr>
      <t>v</t>
    </r>
  </si>
  <si>
    <r>
      <rPr>
        <sz val="11"/>
        <color theme="1"/>
        <rFont val="Calibri"/>
      </rPr>
      <t>2.26 x 10</t>
    </r>
    <r>
      <rPr>
        <vertAlign val="superscript"/>
        <sz val="11"/>
        <color theme="1"/>
        <rFont val="Calibri"/>
      </rPr>
      <t>6</t>
    </r>
  </si>
  <si>
    <t>J/kg</t>
  </si>
  <si>
    <t>Albedo of asphalt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</si>
  <si>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asphalt</t>
    </r>
  </si>
  <si>
    <t>-</t>
  </si>
  <si>
    <t>Albedo of wet gravel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</si>
  <si>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gravel,wet</t>
    </r>
  </si>
  <si>
    <t>Diameter of Land Surface Core</t>
  </si>
  <si>
    <t>cm</t>
  </si>
  <si>
    <t>Albedo of dry gravel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</si>
  <si>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gravel,dry</t>
    </r>
  </si>
  <si>
    <t>Albedo of wet mulch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</si>
  <si>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mulch,wet</t>
    </r>
  </si>
  <si>
    <t>Albedo of dry mulch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</si>
  <si>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mulch,dry</t>
    </r>
  </si>
  <si>
    <t>Albedo of wet soil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</si>
  <si>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soil,wet</t>
    </r>
  </si>
  <si>
    <t>Albedo of dry soil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</si>
  <si>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soil,dry</t>
    </r>
  </si>
  <si>
    <t>Albedo of grass</t>
  </si>
  <si>
    <r>
      <rPr>
        <sz val="11"/>
        <color theme="1"/>
        <rFont val="Calibri"/>
      </rPr>
      <t>α</t>
    </r>
    <r>
      <rPr>
        <vertAlign val="subscript"/>
        <sz val="11"/>
        <color theme="1"/>
        <rFont val="Calibri"/>
      </rPr>
      <t>grass</t>
    </r>
  </si>
  <si>
    <t>CONVERSION FACTORS</t>
  </si>
  <si>
    <r>
      <rPr>
        <sz val="11"/>
        <color theme="1"/>
        <rFont val="Calibri"/>
      </rPr>
      <t>1 J = 1 W</t>
    </r>
    <r>
      <rPr>
        <sz val="11"/>
        <color theme="1"/>
        <rFont val="Calibri"/>
      </rPr>
      <t>·</t>
    </r>
    <r>
      <rPr>
        <sz val="11"/>
        <color theme="1"/>
        <rFont val="Calibri"/>
      </rPr>
      <t>s</t>
    </r>
  </si>
  <si>
    <r>
      <rPr>
        <sz val="11"/>
        <color theme="1"/>
        <rFont val="Calibri"/>
      </rPr>
      <t xml:space="preserve">K = </t>
    </r>
    <r>
      <rPr>
        <sz val="11"/>
        <color theme="1"/>
        <rFont val="Times New Roman"/>
      </rPr>
      <t>℃</t>
    </r>
    <r>
      <rPr>
        <sz val="11"/>
        <color theme="1"/>
        <rFont val="Calibri"/>
      </rPr>
      <t xml:space="preserve"> + 273.15</t>
    </r>
  </si>
  <si>
    <t xml:space="preserve">1 day = 24 h = 86400 s </t>
  </si>
  <si>
    <t>1 m = 100 cm = 1000 mm</t>
  </si>
  <si>
    <t>CALCULATIONS - ENERGY BALANCE</t>
  </si>
  <si>
    <r>
      <rPr>
        <sz val="11"/>
        <color theme="1"/>
        <rFont val="Calibri"/>
      </rPr>
      <t>T</t>
    </r>
    <r>
      <rPr>
        <vertAlign val="subscript"/>
        <sz val="11"/>
        <color theme="1"/>
        <rFont val="Calibri"/>
      </rPr>
      <t xml:space="preserve">s,final </t>
    </r>
    <r>
      <rPr>
        <sz val="11"/>
        <color theme="1"/>
        <rFont val="Calibri"/>
      </rPr>
      <t>- T</t>
    </r>
    <r>
      <rPr>
        <vertAlign val="subscript"/>
        <sz val="11"/>
        <color theme="1"/>
        <rFont val="Calibri"/>
      </rPr>
      <t xml:space="preserve">a </t>
    </r>
    <r>
      <rPr>
        <sz val="11"/>
        <color theme="1"/>
        <rFont val="Calibri"/>
      </rPr>
      <t>(K)</t>
    </r>
  </si>
  <si>
    <t>α [-]</t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</si>
  <si>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s</t>
    </r>
    <r>
      <rPr>
        <sz val="11"/>
        <color theme="1"/>
        <rFont val="Calibri"/>
      </rPr>
      <t xml:space="preserve"> (W/m</t>
    </r>
    <r>
      <rPr>
        <vertAlign val="superscript"/>
        <sz val="11"/>
        <color theme="1"/>
        <rFont val="Calibri"/>
      </rPr>
      <t>2</t>
    </r>
    <r>
      <rPr>
        <sz val="11"/>
        <color theme="1"/>
        <rFont val="Calibri"/>
      </rPr>
      <t>)</t>
    </r>
  </si>
  <si>
    <t>LE (W/m2)</t>
  </si>
  <si>
    <t>ET (mm/day)</t>
  </si>
  <si>
    <t>CALCULATIONS - MASS BALANCE</t>
  </si>
  <si>
    <r>
      <rPr>
        <sz val="11"/>
        <color theme="1"/>
        <rFont val="Calibri"/>
      </rPr>
      <t>M</t>
    </r>
    <r>
      <rPr>
        <vertAlign val="subscript"/>
        <sz val="11"/>
        <color theme="1"/>
        <rFont val="Calibri"/>
      </rPr>
      <t>init</t>
    </r>
    <r>
      <rPr>
        <sz val="11"/>
        <color theme="1"/>
        <rFont val="Calibri"/>
      </rPr>
      <t xml:space="preserve"> - M</t>
    </r>
    <r>
      <rPr>
        <vertAlign val="subscript"/>
        <sz val="11"/>
        <color theme="1"/>
        <rFont val="Calibri"/>
      </rPr>
      <t>final</t>
    </r>
    <r>
      <rPr>
        <sz val="11"/>
        <color theme="1"/>
        <rFont val="Calibri"/>
      </rPr>
      <t xml:space="preserve"> (g)</t>
    </r>
  </si>
  <si>
    <t>Time (min)</t>
  </si>
  <si>
    <t>ET (mm/d)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</si>
</sst>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vertAlign val="superscript"/>
      <sz val="11"/>
      <color theme="1"/>
      <name val="Calibri"/>
    </font>
    <font>
      <sz val="11"/>
      <color theme="1"/>
      <name val="Times New Roman"/>
    </font>
    <font>
      <vertAlign val="subscript"/>
      <sz val="11"/>
      <color theme="1"/>
      <name val="Calibri"/>
    </font>
    <font>
      <sz val="14"/>
      <color theme="1"/>
      <name val="Calibri"/>
    </font>
    <font>
      <sz val="11"/>
      <color theme="1"/>
      <name val="Freestyle Script"/>
    </font>
  </fonts>
  <fills count="5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E7E6E6"/>
        <bgColor rgb="FFE7E6E6"/>
      </patternFill>
    </fill>
    <fill>
      <patternFill patternType="solid">
        <fgColor rgb="FFFEF2CB"/>
        <bgColor rgb="FFFEF2CB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0" fontId="2" fillId="4" borderId="7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0" xfId="0" applyFont="1"/>
    <xf numFmtId="0" fontId="1" fillId="3" borderId="1" xfId="0" applyFont="1" applyFill="1" applyBorder="1"/>
    <xf numFmtId="164" fontId="2" fillId="0" borderId="0" xfId="0" applyNumberFormat="1" applyFont="1"/>
    <xf numFmtId="0" fontId="1" fillId="2" borderId="1" xfId="0" applyFont="1" applyFill="1" applyBorder="1"/>
    <xf numFmtId="0" fontId="2" fillId="2" borderId="1" xfId="0" applyFont="1" applyFill="1" applyBorder="1"/>
    <xf numFmtId="2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1" fillId="0" borderId="0" xfId="0" applyFont="1"/>
    <xf numFmtId="1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20" fontId="2" fillId="0" borderId="0" xfId="0" applyNumberFormat="1" applyFont="1"/>
    <xf numFmtId="0" fontId="1" fillId="3" borderId="3" xfId="0" applyFont="1" applyFill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2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2" fillId="0" borderId="0" xfId="0" applyFon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200" b="0" i="0">
                <a:solidFill>
                  <a:srgbClr val="000000"/>
                </a:solidFill>
                <a:latin typeface="Arial"/>
              </a:defRPr>
            </a:pPr>
            <a:r>
              <a:rPr lang="en-US" sz="1200" b="0" i="0">
                <a:solidFill>
                  <a:srgbClr val="000000"/>
                </a:solidFill>
                <a:latin typeface="Arial"/>
              </a:rPr>
              <a:t>Estimated ET Rates 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0859300374338454"/>
          <c:y val="0.13581497869353004"/>
          <c:w val="0.83694282328814384"/>
          <c:h val="0.63087522063942658"/>
        </c:manualLayout>
      </c:layout>
      <c:barChart>
        <c:barDir val="col"/>
        <c:grouping val="clustered"/>
        <c:varyColors val="1"/>
        <c:ser>
          <c:idx val="0"/>
          <c:order val="0"/>
          <c:tx>
            <c:v>Energy Balance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Results!$A$3:$A$12</c:f>
              <c:strCache>
                <c:ptCount val="9"/>
                <c:pt idx="0">
                  <c:v>Asphalt</c:v>
                </c:pt>
                <c:pt idx="2">
                  <c:v>Gravel</c:v>
                </c:pt>
                <c:pt idx="4">
                  <c:v>Mulch</c:v>
                </c:pt>
                <c:pt idx="6">
                  <c:v>Soil</c:v>
                </c:pt>
                <c:pt idx="8">
                  <c:v>Grass</c:v>
                </c:pt>
              </c:strCache>
            </c:strRef>
          </c:cat>
          <c:val>
            <c:numRef>
              <c:f>Results!$B$3:$B$12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E24-4852-84AD-885DE1387762}"/>
            </c:ext>
          </c:extLst>
        </c:ser>
        <c:ser>
          <c:idx val="1"/>
          <c:order val="1"/>
          <c:tx>
            <c:v>Mass Balance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Results!$A$3:$A$12</c:f>
              <c:strCache>
                <c:ptCount val="9"/>
                <c:pt idx="0">
                  <c:v>Asphalt</c:v>
                </c:pt>
                <c:pt idx="2">
                  <c:v>Gravel</c:v>
                </c:pt>
                <c:pt idx="4">
                  <c:v>Mulch</c:v>
                </c:pt>
                <c:pt idx="6">
                  <c:v>Soil</c:v>
                </c:pt>
                <c:pt idx="8">
                  <c:v>Grass</c:v>
                </c:pt>
              </c:strCache>
            </c:strRef>
          </c:cat>
          <c:val>
            <c:numRef>
              <c:f>Results!$G$3:$G$12</c:f>
              <c:numCache>
                <c:formatCode>0.0000</c:formatCode>
                <c:ptCount val="10"/>
                <c:pt idx="0">
                  <c:v>2.756378932893722</c:v>
                </c:pt>
                <c:pt idx="1">
                  <c:v>9.3400909973737267</c:v>
                </c:pt>
                <c:pt idx="2">
                  <c:v>3.3154333808454721</c:v>
                </c:pt>
                <c:pt idx="3">
                  <c:v>6.8774738574300756</c:v>
                </c:pt>
                <c:pt idx="4">
                  <c:v>0.40242133107759664</c:v>
                </c:pt>
                <c:pt idx="5">
                  <c:v>7.3402872818521736</c:v>
                </c:pt>
                <c:pt idx="6">
                  <c:v>7.5411462939888523</c:v>
                </c:pt>
                <c:pt idx="7">
                  <c:v>7.9845708523441727</c:v>
                </c:pt>
                <c:pt idx="8">
                  <c:v>8.2588262328129094</c:v>
                </c:pt>
                <c:pt idx="9">
                  <c:v>8.7051795931166378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E24-4852-84AD-885DE1387762}"/>
            </c:ext>
          </c:extLst>
        </c:ser>
        <c:ser>
          <c:idx val="2"/>
          <c:order val="2"/>
          <c:invertIfNegative val="1"/>
          <c:cat>
            <c:strRef>
              <c:f>Results!$A$3:$A$12</c:f>
              <c:strCache>
                <c:ptCount val="9"/>
                <c:pt idx="0">
                  <c:v>Asphalt</c:v>
                </c:pt>
                <c:pt idx="2">
                  <c:v>Gravel</c:v>
                </c:pt>
                <c:pt idx="4">
                  <c:v>Mulch</c:v>
                </c:pt>
                <c:pt idx="6">
                  <c:v>Soil</c:v>
                </c:pt>
                <c:pt idx="8">
                  <c:v>Grass</c:v>
                </c:pt>
              </c:strCache>
            </c:strRef>
          </c:cat>
          <c:val>
            <c:numRef>
              <c:f>Results!$E$16:$E$25</c:f>
              <c:numCache>
                <c:formatCode>0.0</c:formatCode>
                <c:ptCount val="10"/>
                <c:pt idx="0">
                  <c:v>0</c:v>
                </c:pt>
                <c:pt idx="1">
                  <c:v>7.5073086364101629</c:v>
                </c:pt>
                <c:pt idx="2">
                  <c:v>0</c:v>
                </c:pt>
                <c:pt idx="3">
                  <c:v>127.89236498455884</c:v>
                </c:pt>
                <c:pt idx="4">
                  <c:v>0</c:v>
                </c:pt>
                <c:pt idx="5">
                  <c:v>14.338283161432013</c:v>
                </c:pt>
                <c:pt idx="6">
                  <c:v>14.601370925861957</c:v>
                </c:pt>
                <c:pt idx="7">
                  <c:v>20.7593404032907</c:v>
                </c:pt>
                <c:pt idx="8">
                  <c:v>14.468631190172312</c:v>
                </c:pt>
                <c:pt idx="9">
                  <c:v>14.601370925861969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24-4852-84AD-885DE1387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820072"/>
        <c:axId val="915425880"/>
      </c:barChart>
      <c:catAx>
        <c:axId val="212182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915425880"/>
        <c:crosses val="autoZero"/>
        <c:auto val="1"/>
        <c:lblAlgn val="ctr"/>
        <c:lblOffset val="100"/>
        <c:noMultiLvlLbl val="1"/>
      </c:catAx>
      <c:valAx>
        <c:axId val="915425880"/>
        <c:scaling>
          <c:orientation val="minMax"/>
          <c:max val="22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Arial"/>
                  </a:rPr>
                  <a:t>ET (mm/d)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121820072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276225</xdr:colOff>
      <xdr:row>5</xdr:row>
      <xdr:rowOff>95250</xdr:rowOff>
    </xdr:from>
    <xdr:ext cx="4953000" cy="3552825"/>
    <xdr:graphicFrame macro="">
      <xdr:nvGraphicFramePr>
        <xdr:cNvPr id="591779907" name="Chart 1">
          <a:extLst>
            <a:ext uri="{FF2B5EF4-FFF2-40B4-BE49-F238E27FC236}">
              <a16:creationId xmlns:a16="http://schemas.microsoft.com/office/drawing/2014/main" id="{00000000-0008-0000-0100-000043D845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0"/>
  <sheetViews>
    <sheetView tabSelected="1" workbookViewId="0"/>
  </sheetViews>
  <sheetFormatPr defaultColWidth="14.3984375" defaultRowHeight="15" customHeight="1"/>
  <cols>
    <col min="1" max="2" width="8.73046875" customWidth="1"/>
    <col min="3" max="3" width="14.3984375" customWidth="1"/>
    <col min="4" max="4" width="14" customWidth="1"/>
    <col min="5" max="5" width="16.53125" customWidth="1"/>
    <col min="6" max="6" width="14.3984375" customWidth="1"/>
    <col min="7" max="7" width="13.1328125" customWidth="1"/>
    <col min="8" max="8" width="18.1328125" customWidth="1"/>
    <col min="9" max="9" width="8.73046875" customWidth="1"/>
    <col min="10" max="10" width="41.53125" customWidth="1"/>
    <col min="11" max="11" width="11.265625" customWidth="1"/>
    <col min="12" max="26" width="8.73046875" customWidth="1"/>
  </cols>
  <sheetData>
    <row r="1" spans="1:13" ht="28.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2</v>
      </c>
      <c r="G1" s="3" t="s">
        <v>5</v>
      </c>
      <c r="H1" s="3" t="s">
        <v>6</v>
      </c>
      <c r="J1" s="28" t="s">
        <v>7</v>
      </c>
      <c r="K1" s="29"/>
      <c r="L1" s="29"/>
      <c r="M1" s="30"/>
    </row>
    <row r="2" spans="1:13" ht="14.25">
      <c r="A2" s="4" t="s">
        <v>8</v>
      </c>
      <c r="B2" s="5" t="s">
        <v>9</v>
      </c>
      <c r="C2" s="6">
        <v>0.3527777777777778</v>
      </c>
      <c r="D2" s="7">
        <v>198</v>
      </c>
      <c r="E2" s="7">
        <v>21.9</v>
      </c>
      <c r="F2" s="6">
        <v>0.42569444444444443</v>
      </c>
      <c r="G2" s="7">
        <v>198</v>
      </c>
      <c r="H2" s="7">
        <v>66.3</v>
      </c>
      <c r="J2" s="8" t="s">
        <v>10</v>
      </c>
      <c r="K2" s="8" t="s">
        <v>11</v>
      </c>
      <c r="L2" s="8" t="s">
        <v>12</v>
      </c>
      <c r="M2" s="8" t="s">
        <v>13</v>
      </c>
    </row>
    <row r="3" spans="1:13" ht="15.75">
      <c r="A3" s="9"/>
      <c r="B3" s="2" t="s">
        <v>14</v>
      </c>
      <c r="C3" s="6">
        <v>0.3527777777777778</v>
      </c>
      <c r="D3" s="7">
        <v>255</v>
      </c>
      <c r="E3" s="7">
        <v>19.899999999999999</v>
      </c>
      <c r="F3" s="6">
        <v>0.42638888888888887</v>
      </c>
      <c r="G3" s="7">
        <v>254</v>
      </c>
      <c r="H3" s="7">
        <v>34.799999999999997</v>
      </c>
      <c r="J3" s="10" t="s">
        <v>15</v>
      </c>
      <c r="K3" s="11" t="s">
        <v>16</v>
      </c>
      <c r="L3" s="12">
        <f>PI()*(D13/2)^2</f>
        <v>18.095573684677209</v>
      </c>
      <c r="M3" s="11" t="s">
        <v>17</v>
      </c>
    </row>
    <row r="4" spans="1:13" ht="16.5">
      <c r="A4" s="13" t="s">
        <v>18</v>
      </c>
      <c r="B4" s="5" t="s">
        <v>9</v>
      </c>
      <c r="C4" s="6">
        <v>0.35069444444444442</v>
      </c>
      <c r="D4" s="7">
        <v>218</v>
      </c>
      <c r="E4" s="7">
        <v>22</v>
      </c>
      <c r="F4" s="6">
        <v>0.42499999999999999</v>
      </c>
      <c r="G4" s="7">
        <v>218</v>
      </c>
      <c r="H4" s="7">
        <v>40</v>
      </c>
      <c r="J4" s="10" t="s">
        <v>19</v>
      </c>
      <c r="K4" s="11" t="s">
        <v>20</v>
      </c>
      <c r="L4" s="11">
        <v>0.99822999999999995</v>
      </c>
      <c r="M4" s="11" t="s">
        <v>21</v>
      </c>
    </row>
    <row r="5" spans="1:13" ht="16.5">
      <c r="A5" s="9"/>
      <c r="B5" s="2" t="s">
        <v>14</v>
      </c>
      <c r="C5" s="6">
        <v>0.34722222222222227</v>
      </c>
      <c r="D5" s="7">
        <v>276</v>
      </c>
      <c r="E5" s="7">
        <v>20</v>
      </c>
      <c r="F5" s="6">
        <v>0.42499999999999999</v>
      </c>
      <c r="G5" s="7">
        <v>258</v>
      </c>
      <c r="H5" s="7">
        <v>31</v>
      </c>
      <c r="J5" s="10" t="s">
        <v>22</v>
      </c>
      <c r="K5" s="11" t="s">
        <v>23</v>
      </c>
      <c r="L5" s="11">
        <v>1204.7</v>
      </c>
      <c r="M5" s="11" t="s">
        <v>24</v>
      </c>
    </row>
    <row r="6" spans="1:13" ht="18">
      <c r="A6" s="13" t="s">
        <v>25</v>
      </c>
      <c r="B6" s="5" t="s">
        <v>9</v>
      </c>
      <c r="C6" s="6">
        <v>0.34791666666666665</v>
      </c>
      <c r="D6" s="7">
        <v>48</v>
      </c>
      <c r="E6" s="7">
        <v>22.5</v>
      </c>
      <c r="F6" s="6">
        <v>0.42499999999999999</v>
      </c>
      <c r="G6" s="7">
        <v>48</v>
      </c>
      <c r="H6" s="7">
        <v>65.5</v>
      </c>
      <c r="J6" s="10" t="s">
        <v>26</v>
      </c>
      <c r="K6" s="11" t="s">
        <v>27</v>
      </c>
      <c r="L6" s="11">
        <v>1006.1</v>
      </c>
      <c r="M6" s="11" t="s">
        <v>28</v>
      </c>
    </row>
    <row r="7" spans="1:13" ht="15.75">
      <c r="A7" s="9"/>
      <c r="B7" s="2" t="s">
        <v>14</v>
      </c>
      <c r="C7" s="6">
        <v>0.34791666666666665</v>
      </c>
      <c r="D7" s="7">
        <v>149</v>
      </c>
      <c r="E7" s="7">
        <v>20.100000000000001</v>
      </c>
      <c r="F7" s="6">
        <v>0.42499999999999999</v>
      </c>
      <c r="G7" s="7">
        <v>147</v>
      </c>
      <c r="H7" s="7">
        <v>35</v>
      </c>
      <c r="J7" s="10" t="s">
        <v>29</v>
      </c>
      <c r="K7" s="11" t="s">
        <v>30</v>
      </c>
      <c r="L7" s="11">
        <v>293.14999999999998</v>
      </c>
      <c r="M7" s="11" t="s">
        <v>31</v>
      </c>
    </row>
    <row r="8" spans="1:13" ht="15.75">
      <c r="A8" s="13" t="s">
        <v>32</v>
      </c>
      <c r="B8" s="5" t="s">
        <v>9</v>
      </c>
      <c r="C8" s="6">
        <v>0.35069444444444442</v>
      </c>
      <c r="D8" s="7">
        <v>154</v>
      </c>
      <c r="E8" s="7">
        <v>21</v>
      </c>
      <c r="F8" s="6">
        <v>0.42638888888888887</v>
      </c>
      <c r="G8" s="7">
        <v>152</v>
      </c>
      <c r="H8" s="7">
        <v>35</v>
      </c>
      <c r="J8" s="10" t="s">
        <v>33</v>
      </c>
      <c r="K8" s="11" t="s">
        <v>34</v>
      </c>
      <c r="L8" s="11">
        <v>208</v>
      </c>
      <c r="M8" s="11" t="s">
        <v>35</v>
      </c>
    </row>
    <row r="9" spans="1:13" ht="16.5">
      <c r="A9" s="9"/>
      <c r="B9" s="2" t="s">
        <v>14</v>
      </c>
      <c r="C9" s="6">
        <v>0.34652777777777777</v>
      </c>
      <c r="D9" s="7">
        <v>228</v>
      </c>
      <c r="E9" s="7">
        <v>20</v>
      </c>
      <c r="F9" s="6">
        <v>0.42638888888888887</v>
      </c>
      <c r="G9" s="7">
        <v>225</v>
      </c>
      <c r="H9" s="7">
        <v>35</v>
      </c>
      <c r="J9" s="10" t="s">
        <v>36</v>
      </c>
      <c r="K9" s="11" t="s">
        <v>37</v>
      </c>
      <c r="L9" s="11">
        <v>348.1</v>
      </c>
      <c r="M9" s="11" t="s">
        <v>38</v>
      </c>
    </row>
    <row r="10" spans="1:13" ht="16.5">
      <c r="A10" s="13" t="s">
        <v>39</v>
      </c>
      <c r="B10" s="14" t="s">
        <v>9</v>
      </c>
      <c r="C10" s="6">
        <v>0.35000000000000003</v>
      </c>
      <c r="D10" s="7">
        <v>164</v>
      </c>
      <c r="E10" s="7">
        <v>18.100000000000001</v>
      </c>
      <c r="F10" s="6">
        <v>0.42638888888888887</v>
      </c>
      <c r="G10" s="7">
        <v>162</v>
      </c>
      <c r="H10" s="7">
        <v>25.3</v>
      </c>
      <c r="J10" s="10" t="s">
        <v>40</v>
      </c>
      <c r="K10" s="11" t="s">
        <v>41</v>
      </c>
      <c r="L10" s="11" t="s">
        <v>42</v>
      </c>
      <c r="M10" s="11" t="s">
        <v>43</v>
      </c>
    </row>
    <row r="11" spans="1:13" ht="15.75">
      <c r="A11" s="9"/>
      <c r="B11" s="2" t="s">
        <v>14</v>
      </c>
      <c r="C11" s="6">
        <v>0.35000000000000003</v>
      </c>
      <c r="D11" s="7">
        <v>204</v>
      </c>
      <c r="E11" s="15">
        <v>18</v>
      </c>
      <c r="F11" s="6">
        <v>0.42569444444444443</v>
      </c>
      <c r="G11" s="7">
        <v>202</v>
      </c>
      <c r="H11" s="7">
        <v>23.2</v>
      </c>
      <c r="J11" s="10" t="s">
        <v>44</v>
      </c>
      <c r="K11" s="11" t="s">
        <v>45</v>
      </c>
      <c r="L11" s="11">
        <v>0.05</v>
      </c>
      <c r="M11" s="11" t="s">
        <v>46</v>
      </c>
    </row>
    <row r="12" spans="1:13" ht="15.75">
      <c r="J12" s="10" t="s">
        <v>47</v>
      </c>
      <c r="K12" s="11" t="s">
        <v>48</v>
      </c>
      <c r="L12" s="11">
        <v>0.3</v>
      </c>
      <c r="M12" s="11" t="s">
        <v>46</v>
      </c>
    </row>
    <row r="13" spans="1:13" ht="15.75">
      <c r="A13" s="31" t="s">
        <v>49</v>
      </c>
      <c r="B13" s="32"/>
      <c r="C13" s="33"/>
      <c r="D13" s="7">
        <v>4.8</v>
      </c>
      <c r="E13" s="16" t="s">
        <v>50</v>
      </c>
      <c r="J13" s="10" t="s">
        <v>51</v>
      </c>
      <c r="K13" s="11" t="s">
        <v>52</v>
      </c>
      <c r="L13" s="11">
        <v>0.45</v>
      </c>
      <c r="M13" s="11" t="s">
        <v>46</v>
      </c>
    </row>
    <row r="14" spans="1:13" ht="15.75">
      <c r="A14" s="34"/>
      <c r="B14" s="35"/>
      <c r="C14" s="35"/>
      <c r="D14" s="11"/>
      <c r="E14" s="17"/>
      <c r="J14" s="10" t="s">
        <v>53</v>
      </c>
      <c r="K14" s="11" t="s">
        <v>54</v>
      </c>
      <c r="L14" s="11">
        <v>0.2</v>
      </c>
      <c r="M14" s="11" t="s">
        <v>46</v>
      </c>
    </row>
    <row r="15" spans="1:13" ht="15.75">
      <c r="J15" s="10" t="s">
        <v>55</v>
      </c>
      <c r="K15" s="11" t="s">
        <v>56</v>
      </c>
      <c r="L15" s="11">
        <v>0.25</v>
      </c>
      <c r="M15" s="11" t="s">
        <v>46</v>
      </c>
    </row>
    <row r="16" spans="1:13" ht="15.75">
      <c r="J16" s="10" t="s">
        <v>57</v>
      </c>
      <c r="K16" s="11" t="s">
        <v>58</v>
      </c>
      <c r="L16" s="11">
        <v>0.15</v>
      </c>
      <c r="M16" s="11" t="s">
        <v>46</v>
      </c>
    </row>
    <row r="17" spans="4:13" ht="15.75">
      <c r="J17" s="10" t="s">
        <v>59</v>
      </c>
      <c r="K17" s="11" t="s">
        <v>60</v>
      </c>
      <c r="L17" s="11">
        <v>0.2</v>
      </c>
      <c r="M17" s="11" t="s">
        <v>46</v>
      </c>
    </row>
    <row r="18" spans="4:13" ht="15.75">
      <c r="J18" s="10" t="s">
        <v>61</v>
      </c>
      <c r="K18" s="11" t="s">
        <v>62</v>
      </c>
      <c r="L18" s="11">
        <v>0.26</v>
      </c>
      <c r="M18" s="11" t="s">
        <v>46</v>
      </c>
    </row>
    <row r="19" spans="4:13" ht="14.25">
      <c r="J19" s="18" t="s">
        <v>63</v>
      </c>
    </row>
    <row r="20" spans="4:13" ht="14.25">
      <c r="D20" s="19"/>
      <c r="J20" s="10" t="s">
        <v>64</v>
      </c>
    </row>
    <row r="21" spans="4:13" ht="15.75" customHeight="1">
      <c r="J21" s="10" t="s">
        <v>65</v>
      </c>
    </row>
    <row r="22" spans="4:13" ht="15.75" customHeight="1">
      <c r="J22" s="10" t="s">
        <v>66</v>
      </c>
    </row>
    <row r="23" spans="4:13" ht="15.75" customHeight="1">
      <c r="J23" s="10" t="s">
        <v>67</v>
      </c>
    </row>
    <row r="24" spans="4:13" ht="15.75" customHeight="1"/>
    <row r="25" spans="4:13" ht="15.75" customHeight="1"/>
    <row r="26" spans="4:13" ht="15.75" customHeight="1"/>
    <row r="27" spans="4:13" ht="15.75" customHeight="1"/>
    <row r="28" spans="4:13" ht="15.75" customHeight="1"/>
    <row r="29" spans="4:13" ht="15.75" customHeight="1"/>
    <row r="30" spans="4:13" ht="15.75" customHeight="1"/>
    <row r="31" spans="4:13" ht="15.75" customHeight="1"/>
    <row r="32" spans="4:1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J1:M1"/>
    <mergeCell ref="A13:C13"/>
    <mergeCell ref="A14:C14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00"/>
  <sheetViews>
    <sheetView workbookViewId="0"/>
  </sheetViews>
  <sheetFormatPr defaultColWidth="14.3984375" defaultRowHeight="15" customHeight="1"/>
  <cols>
    <col min="1" max="1" width="14.3984375" customWidth="1"/>
    <col min="2" max="2" width="8.73046875" customWidth="1"/>
    <col min="3" max="3" width="15.53125" customWidth="1"/>
    <col min="4" max="4" width="11.53125" customWidth="1"/>
    <col min="5" max="5" width="12" customWidth="1"/>
    <col min="6" max="6" width="10.1328125" customWidth="1"/>
    <col min="7" max="7" width="12.265625" customWidth="1"/>
    <col min="8" max="26" width="8.73046875" customWidth="1"/>
  </cols>
  <sheetData>
    <row r="1" spans="1:11" ht="14.25">
      <c r="A1" s="20" t="s">
        <v>68</v>
      </c>
      <c r="B1" s="21"/>
      <c r="C1" s="21"/>
    </row>
    <row r="2" spans="1:11" ht="16.5">
      <c r="C2" s="11" t="s">
        <v>69</v>
      </c>
      <c r="D2" s="11" t="s">
        <v>70</v>
      </c>
      <c r="E2" s="11" t="s">
        <v>71</v>
      </c>
      <c r="F2" s="11" t="s">
        <v>72</v>
      </c>
      <c r="G2" s="11" t="s">
        <v>73</v>
      </c>
      <c r="H2" s="11"/>
      <c r="I2" s="11"/>
      <c r="J2" s="11"/>
      <c r="K2" s="11"/>
    </row>
    <row r="3" spans="1:11" ht="14.25">
      <c r="A3" s="10" t="s">
        <v>8</v>
      </c>
      <c r="B3" s="10" t="s">
        <v>9</v>
      </c>
      <c r="C3" s="7">
        <f>Inputs!H2-Inputs!E2</f>
        <v>44.4</v>
      </c>
      <c r="D3" s="11">
        <v>0.05</v>
      </c>
      <c r="E3" s="22">
        <f>Inputs!$L$5*Inputs!$L$6*C3/Inputs!$L$8/1000</f>
        <v>258.72577378846159</v>
      </c>
      <c r="F3" s="22">
        <f t="shared" ref="F3:F12" si="0">348.1*(1-D3)-E3</f>
        <v>71.969226211538398</v>
      </c>
      <c r="G3" s="23">
        <f t="shared" ref="G3:G12" si="1">F3/(998.19*2260000)*86400*1000</f>
        <v>2.756378932893722</v>
      </c>
    </row>
    <row r="4" spans="1:11" ht="14.25">
      <c r="B4" s="10" t="s">
        <v>14</v>
      </c>
      <c r="C4" s="7">
        <f>Inputs!H3-Inputs!E3</f>
        <v>14.899999999999999</v>
      </c>
      <c r="D4" s="11">
        <v>0.05</v>
      </c>
      <c r="E4" s="22">
        <f>Inputs!$L$5*Inputs!$L$6*C4/Inputs!$L$8/1000</f>
        <v>86.824640302884632</v>
      </c>
      <c r="F4" s="22">
        <f t="shared" si="0"/>
        <v>243.87035969711536</v>
      </c>
      <c r="G4" s="23">
        <f t="shared" si="1"/>
        <v>9.3400909973737267</v>
      </c>
    </row>
    <row r="5" spans="1:11" ht="14.25">
      <c r="A5" s="10" t="s">
        <v>18</v>
      </c>
      <c r="B5" s="10" t="s">
        <v>9</v>
      </c>
      <c r="C5" s="7">
        <f>Inputs!H4-Inputs!E4</f>
        <v>18</v>
      </c>
      <c r="D5" s="11">
        <v>0.45</v>
      </c>
      <c r="E5" s="22">
        <f>Inputs!$L$5*Inputs!$L$6*C5/Inputs!$L$8/1000</f>
        <v>104.88882721153847</v>
      </c>
      <c r="F5" s="22">
        <f t="shared" si="0"/>
        <v>86.566172788461571</v>
      </c>
      <c r="G5" s="23">
        <f t="shared" si="1"/>
        <v>3.3154333808454721</v>
      </c>
    </row>
    <row r="6" spans="1:11" ht="14.25">
      <c r="B6" s="10" t="s">
        <v>14</v>
      </c>
      <c r="C6" s="7">
        <f>Inputs!H5-Inputs!E5</f>
        <v>11</v>
      </c>
      <c r="D6" s="11">
        <v>0.3</v>
      </c>
      <c r="E6" s="22">
        <f>Inputs!$L$5*Inputs!$L$6*C6/Inputs!$L$8/1000</f>
        <v>64.098727740384618</v>
      </c>
      <c r="F6" s="22">
        <f t="shared" si="0"/>
        <v>179.57127225961537</v>
      </c>
      <c r="G6" s="23">
        <f t="shared" si="1"/>
        <v>6.8774738574300756</v>
      </c>
    </row>
    <row r="7" spans="1:11" ht="14.25">
      <c r="A7" s="10" t="s">
        <v>25</v>
      </c>
      <c r="B7" s="10" t="s">
        <v>9</v>
      </c>
      <c r="C7" s="7">
        <f>Inputs!H6-Inputs!E6</f>
        <v>43</v>
      </c>
      <c r="D7" s="11">
        <v>0.25</v>
      </c>
      <c r="E7" s="22">
        <f>Inputs!$L$5*Inputs!$L$6*C7/Inputs!$L$8/1000</f>
        <v>250.5677538942308</v>
      </c>
      <c r="F7" s="22">
        <f t="shared" si="0"/>
        <v>10.507246105769241</v>
      </c>
      <c r="G7" s="23">
        <f t="shared" si="1"/>
        <v>0.40242133107759664</v>
      </c>
    </row>
    <row r="8" spans="1:11" ht="14.25">
      <c r="B8" s="10" t="s">
        <v>14</v>
      </c>
      <c r="C8" s="7">
        <f>Inputs!H7-Inputs!E7</f>
        <v>14.899999999999999</v>
      </c>
      <c r="D8" s="11">
        <v>0.2</v>
      </c>
      <c r="E8" s="22">
        <f>Inputs!$L$5*Inputs!$L$6*C8/Inputs!$L$8/1000</f>
        <v>86.824640302884632</v>
      </c>
      <c r="F8" s="22">
        <f t="shared" si="0"/>
        <v>191.65535969711539</v>
      </c>
      <c r="G8" s="23">
        <f t="shared" si="1"/>
        <v>7.3402872818521736</v>
      </c>
    </row>
    <row r="9" spans="1:11" ht="14.25">
      <c r="A9" s="10" t="s">
        <v>32</v>
      </c>
      <c r="B9" s="10" t="s">
        <v>9</v>
      </c>
      <c r="C9" s="7">
        <f>Inputs!H8-Inputs!E8</f>
        <v>14</v>
      </c>
      <c r="D9" s="11">
        <v>0.2</v>
      </c>
      <c r="E9" s="22">
        <f>Inputs!$L$5*Inputs!$L$6*C9/Inputs!$L$8/1000</f>
        <v>81.580198942307703</v>
      </c>
      <c r="F9" s="22">
        <f t="shared" si="0"/>
        <v>196.89980105769231</v>
      </c>
      <c r="G9" s="23">
        <f t="shared" si="1"/>
        <v>7.5411462939888523</v>
      </c>
    </row>
    <row r="10" spans="1:11" ht="14.25">
      <c r="B10" s="10" t="s">
        <v>14</v>
      </c>
      <c r="C10" s="7">
        <f>Inputs!H9-Inputs!E9</f>
        <v>15</v>
      </c>
      <c r="D10" s="11">
        <v>0.15</v>
      </c>
      <c r="E10" s="22">
        <f>Inputs!$L$5*Inputs!$L$6*C10/Inputs!$L$8/1000</f>
        <v>87.407356009615384</v>
      </c>
      <c r="F10" s="22">
        <f t="shared" si="0"/>
        <v>208.47764399038459</v>
      </c>
      <c r="G10" s="23">
        <f t="shared" si="1"/>
        <v>7.9845708523441727</v>
      </c>
    </row>
    <row r="11" spans="1:11" ht="14.25">
      <c r="A11" s="10" t="s">
        <v>39</v>
      </c>
      <c r="B11" s="10" t="s">
        <v>9</v>
      </c>
      <c r="C11" s="7">
        <f>Inputs!H10-Inputs!E10</f>
        <v>7.1999999999999993</v>
      </c>
      <c r="D11" s="11">
        <v>0.26</v>
      </c>
      <c r="E11" s="22">
        <f>Inputs!$L$5*Inputs!$L$6*C11/Inputs!$L$8/1000</f>
        <v>41.955530884615385</v>
      </c>
      <c r="F11" s="22">
        <f t="shared" si="0"/>
        <v>215.63846911538462</v>
      </c>
      <c r="G11" s="23">
        <f t="shared" si="1"/>
        <v>8.2588262328129094</v>
      </c>
    </row>
    <row r="12" spans="1:11" ht="14.25">
      <c r="B12" s="10" t="s">
        <v>14</v>
      </c>
      <c r="C12" s="15">
        <f>Inputs!H11-Inputs!E11</f>
        <v>5.1999999999999993</v>
      </c>
      <c r="D12" s="11">
        <v>0.26</v>
      </c>
      <c r="E12" s="22">
        <f>Inputs!$L$5*Inputs!$L$6*C12/Inputs!$L$8/1000</f>
        <v>30.301216749999998</v>
      </c>
      <c r="F12" s="22">
        <f t="shared" si="0"/>
        <v>227.29278324999999</v>
      </c>
      <c r="G12" s="23">
        <f t="shared" si="1"/>
        <v>8.7051795931166378</v>
      </c>
    </row>
    <row r="14" spans="1:11" ht="14.25">
      <c r="A14" s="20" t="s">
        <v>74</v>
      </c>
      <c r="B14" s="21"/>
      <c r="C14" s="21"/>
    </row>
    <row r="15" spans="1:11" ht="15.75">
      <c r="A15" s="24"/>
      <c r="B15" s="17"/>
      <c r="C15" s="11" t="s">
        <v>75</v>
      </c>
      <c r="D15" s="11" t="s">
        <v>76</v>
      </c>
      <c r="E15" s="11" t="s">
        <v>77</v>
      </c>
    </row>
    <row r="16" spans="1:11" ht="14.25">
      <c r="A16" s="10" t="s">
        <v>8</v>
      </c>
      <c r="B16" s="10" t="s">
        <v>9</v>
      </c>
      <c r="C16" s="7">
        <f>Inputs!D2-Inputs!G2</f>
        <v>0</v>
      </c>
      <c r="D16" s="25">
        <f>(Inputs!F2-Inputs!C2)*1440</f>
        <v>104.99999999999994</v>
      </c>
      <c r="E16" s="26">
        <f>C16/Inputs!$L$3/D16*24*60*10</f>
        <v>0</v>
      </c>
    </row>
    <row r="17" spans="1:7" ht="14.25">
      <c r="B17" s="10" t="s">
        <v>14</v>
      </c>
      <c r="C17" s="7">
        <f>Inputs!D3-Inputs!G3</f>
        <v>1</v>
      </c>
      <c r="D17" s="25">
        <f>(Inputs!F3-Inputs!C3)*1440</f>
        <v>105.99999999999994</v>
      </c>
      <c r="E17" s="26">
        <f>C17/Inputs!$L$3/D17*24*60*10</f>
        <v>7.5073086364101629</v>
      </c>
    </row>
    <row r="18" spans="1:7" ht="14.25">
      <c r="A18" s="10" t="s">
        <v>18</v>
      </c>
      <c r="B18" s="10" t="s">
        <v>9</v>
      </c>
      <c r="C18" s="7">
        <f>Inputs!D4-Inputs!G4</f>
        <v>0</v>
      </c>
      <c r="D18" s="25">
        <f>(Inputs!F4-Inputs!C4)*1440</f>
        <v>107.00000000000001</v>
      </c>
      <c r="E18" s="26">
        <f>C18/Inputs!$L$3/D18*24*60*10</f>
        <v>0</v>
      </c>
    </row>
    <row r="19" spans="1:7" ht="14.25">
      <c r="B19" s="10" t="s">
        <v>14</v>
      </c>
      <c r="C19" s="7">
        <f>Inputs!D5-Inputs!G5</f>
        <v>18</v>
      </c>
      <c r="D19" s="25">
        <f>(Inputs!F5-Inputs!C5)*1440</f>
        <v>111.99999999999991</v>
      </c>
      <c r="E19" s="26">
        <f>C19/Inputs!$L$3/D19*24*60*10</f>
        <v>127.89236498455884</v>
      </c>
    </row>
    <row r="20" spans="1:7" ht="14.25">
      <c r="A20" s="10" t="s">
        <v>25</v>
      </c>
      <c r="B20" s="10" t="s">
        <v>9</v>
      </c>
      <c r="C20" s="7">
        <f>Inputs!D6-Inputs!G6</f>
        <v>0</v>
      </c>
      <c r="D20" s="25">
        <f>(Inputs!F6-Inputs!C6)*1440</f>
        <v>111</v>
      </c>
      <c r="E20" s="26">
        <f>C20/Inputs!$L$3/D20*24*60*10</f>
        <v>0</v>
      </c>
    </row>
    <row r="21" spans="1:7" ht="15.75" customHeight="1">
      <c r="B21" s="10" t="s">
        <v>14</v>
      </c>
      <c r="C21" s="7">
        <f>Inputs!D7-Inputs!G7</f>
        <v>2</v>
      </c>
      <c r="D21" s="25">
        <f>(Inputs!F7-Inputs!C7)*1440</f>
        <v>111</v>
      </c>
      <c r="E21" s="26">
        <f>C21/Inputs!$L$3/D21*24*60*10</f>
        <v>14.338283161432013</v>
      </c>
    </row>
    <row r="22" spans="1:7" ht="15.75" customHeight="1">
      <c r="A22" s="10" t="s">
        <v>32</v>
      </c>
      <c r="B22" s="10" t="s">
        <v>9</v>
      </c>
      <c r="C22" s="7">
        <f>Inputs!D8-Inputs!G8</f>
        <v>2</v>
      </c>
      <c r="D22" s="25">
        <f>(Inputs!F8-Inputs!C8)*1440</f>
        <v>109.00000000000001</v>
      </c>
      <c r="E22" s="26">
        <f>C22/Inputs!$L$3/D22*24*60*10</f>
        <v>14.601370925861957</v>
      </c>
    </row>
    <row r="23" spans="1:7" ht="15.75" customHeight="1">
      <c r="B23" s="10" t="s">
        <v>14</v>
      </c>
      <c r="C23" s="7">
        <f>Inputs!D9-Inputs!G9</f>
        <v>3</v>
      </c>
      <c r="D23" s="25">
        <f>(Inputs!F9-Inputs!C9)*1440</f>
        <v>114.99999999999999</v>
      </c>
      <c r="E23" s="26">
        <f>C23/Inputs!$L$3/D23*24*60*10</f>
        <v>20.7593404032907</v>
      </c>
    </row>
    <row r="24" spans="1:7" ht="15.75" customHeight="1">
      <c r="A24" s="10" t="s">
        <v>39</v>
      </c>
      <c r="B24" s="10" t="s">
        <v>9</v>
      </c>
      <c r="C24" s="7">
        <f>Inputs!D10-Inputs!G10</f>
        <v>2</v>
      </c>
      <c r="D24" s="25">
        <f>(Inputs!F10-Inputs!C10)*1440</f>
        <v>109.99999999999993</v>
      </c>
      <c r="E24" s="26">
        <f>C24/Inputs!$L$3/D24*24*60*10</f>
        <v>14.468631190172312</v>
      </c>
    </row>
    <row r="25" spans="1:7" ht="15.75" customHeight="1">
      <c r="B25" s="10" t="s">
        <v>14</v>
      </c>
      <c r="C25" s="7">
        <f>Inputs!D11-Inputs!G11</f>
        <v>2</v>
      </c>
      <c r="D25" s="25">
        <f>(Inputs!F11-Inputs!C11)*1440</f>
        <v>108.99999999999993</v>
      </c>
      <c r="E25" s="26">
        <f>C25/Inputs!$L$3/D25*24*60*10</f>
        <v>14.601370925861969</v>
      </c>
    </row>
    <row r="26" spans="1:7" ht="15.75" customHeight="1"/>
    <row r="27" spans="1:7" ht="15.75" customHeight="1"/>
    <row r="28" spans="1:7" ht="15.75" customHeight="1"/>
    <row r="29" spans="1:7" ht="15.75" customHeight="1"/>
    <row r="30" spans="1:7" ht="15.75" customHeight="1"/>
    <row r="31" spans="1:7" ht="15.75" customHeight="1">
      <c r="G31" s="27"/>
    </row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Inputs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Blount, Kyle</dc:creator>
  <cp:lastModifiedBy>Kyle Blount</cp:lastModifiedBy>
  <dcterms:created xsi:type="dcterms:W3CDTF">2022-01-25T01:15:44Z</dcterms:created>
  <dcterms:modified xsi:type="dcterms:W3CDTF">2023-12-15T05:22:46Z</dcterms:modified>
</cp:coreProperties>
</file>