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/>
  <mc:AlternateContent xmlns:mc="http://schemas.openxmlformats.org/markup-compatibility/2006">
    <mc:Choice Requires="x15">
      <x15ac:absPath xmlns:x15ac="http://schemas.microsoft.com/office/spreadsheetml/2010/11/ac" url="J:\Ouranos_CASCADES\3.Collecte de donnees\2.EnqueteWeb\"/>
    </mc:Choice>
  </mc:AlternateContent>
  <xr:revisionPtr revIDLastSave="0" documentId="13_ncr:1_{1E49B6FE-71F6-4804-BD13-36B47A3D8B08}" xr6:coauthVersionLast="47" xr6:coauthVersionMax="47" xr10:uidLastSave="{00000000-0000-0000-0000-000000000000}"/>
  <bookViews>
    <workbookView xWindow="28680" yWindow="-120" windowWidth="29040" windowHeight="15840" xr2:uid="{28BE4F2A-39FC-480F-8498-9E6B12AC82B6}"/>
  </bookViews>
  <sheets>
    <sheet name="Intro" sheetId="4" r:id="rId1"/>
    <sheet name="Identification Épisode " sheetId="2" r:id="rId2"/>
    <sheet name="A" sheetId="11" r:id="rId3"/>
    <sheet name="B" sheetId="12" r:id="rId4"/>
    <sheet name="C" sheetId="13" r:id="rId5"/>
    <sheet name="Pour retourner" sheetId="9" r:id="rId6"/>
    <sheet name="Pilote" sheetId="1" state="hidden" r:id="rId7"/>
    <sheet name="Merge" sheetId="7" state="hidden" r:id="rId8"/>
  </sheets>
  <definedNames>
    <definedName name="_xlnm.Print_Area" localSheetId="1">'Identification Épisode '!$B$1:$L$13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80" i="7" l="1"/>
  <c r="D681" i="7"/>
  <c r="D682" i="7"/>
  <c r="D594" i="7"/>
  <c r="D579" i="7"/>
  <c r="D404" i="7"/>
  <c r="D389" i="7"/>
  <c r="D214" i="7"/>
  <c r="D199" i="7"/>
  <c r="D200" i="7"/>
  <c r="AA9" i="1"/>
  <c r="AB9" i="1"/>
  <c r="AC9" i="1"/>
  <c r="AF9" i="1" s="1"/>
  <c r="AA10" i="1"/>
  <c r="AB10" i="1"/>
  <c r="AC10" i="1"/>
  <c r="AF10" i="1" s="1"/>
  <c r="AA11" i="1"/>
  <c r="AB11" i="1"/>
  <c r="AE11" i="1" s="1"/>
  <c r="AC11" i="1"/>
  <c r="AF11" i="1" s="1"/>
  <c r="AA12" i="1"/>
  <c r="AD12" i="1" s="1"/>
  <c r="AB12" i="1"/>
  <c r="AE12" i="1" s="1"/>
  <c r="AC12" i="1"/>
  <c r="AF12" i="1" s="1"/>
  <c r="AA13" i="1"/>
  <c r="AD13" i="1" s="1"/>
  <c r="AB13" i="1"/>
  <c r="AE13" i="1" s="1"/>
  <c r="AC13" i="1"/>
  <c r="AF13" i="1" s="1"/>
  <c r="AA14" i="1"/>
  <c r="AD14" i="1" s="1"/>
  <c r="AB14" i="1"/>
  <c r="AE14" i="1" s="1"/>
  <c r="AC14" i="1"/>
  <c r="AF14" i="1" s="1"/>
  <c r="AA15" i="1"/>
  <c r="AD15" i="1" s="1"/>
  <c r="AB15" i="1"/>
  <c r="AE15" i="1" s="1"/>
  <c r="AC15" i="1"/>
  <c r="AF15" i="1" s="1"/>
  <c r="AA16" i="1"/>
  <c r="AD16" i="1" s="1"/>
  <c r="AB16" i="1"/>
  <c r="AE16" i="1" s="1"/>
  <c r="AC16" i="1"/>
  <c r="AF16" i="1" s="1"/>
  <c r="AA17" i="1"/>
  <c r="AD17" i="1" s="1"/>
  <c r="AB17" i="1"/>
  <c r="AE17" i="1" s="1"/>
  <c r="AC17" i="1"/>
  <c r="AF17" i="1" s="1"/>
  <c r="AC8" i="1"/>
  <c r="AF8" i="1" s="1"/>
  <c r="AB8" i="1"/>
  <c r="AE8" i="1" s="1"/>
  <c r="AA8" i="1"/>
  <c r="X15" i="1"/>
  <c r="X16" i="1"/>
  <c r="X17" i="1"/>
  <c r="D679" i="7"/>
  <c r="D678" i="7"/>
  <c r="D677" i="7"/>
  <c r="D346" i="7"/>
  <c r="D347" i="7"/>
  <c r="D537" i="7"/>
  <c r="D157" i="7"/>
  <c r="D505" i="7"/>
  <c r="D483" i="7"/>
  <c r="D484" i="7"/>
  <c r="D485" i="7"/>
  <c r="D486" i="7"/>
  <c r="D482" i="7"/>
  <c r="D478" i="7"/>
  <c r="D479" i="7"/>
  <c r="D480" i="7"/>
  <c r="D481" i="7"/>
  <c r="D477" i="7"/>
  <c r="D473" i="7"/>
  <c r="D474" i="7"/>
  <c r="D475" i="7"/>
  <c r="D476" i="7"/>
  <c r="D472" i="7"/>
  <c r="D315" i="7"/>
  <c r="D125" i="7"/>
  <c r="D676" i="7"/>
  <c r="D675" i="7"/>
  <c r="D674" i="7"/>
  <c r="D673" i="7"/>
  <c r="D672" i="7"/>
  <c r="D671" i="7"/>
  <c r="D670" i="7"/>
  <c r="D669" i="7"/>
  <c r="D668" i="7"/>
  <c r="D667" i="7"/>
  <c r="D666" i="7"/>
  <c r="D665" i="7"/>
  <c r="D664" i="7"/>
  <c r="D663" i="7"/>
  <c r="D662" i="7"/>
  <c r="D661" i="7"/>
  <c r="D660" i="7"/>
  <c r="D659" i="7"/>
  <c r="D658" i="7"/>
  <c r="D657" i="7"/>
  <c r="D656" i="7"/>
  <c r="D655" i="7"/>
  <c r="D654" i="7"/>
  <c r="D653" i="7"/>
  <c r="D652" i="7"/>
  <c r="D651" i="7"/>
  <c r="D650" i="7"/>
  <c r="D649" i="7"/>
  <c r="D648" i="7"/>
  <c r="D647" i="7"/>
  <c r="D646" i="7"/>
  <c r="D645" i="7"/>
  <c r="D644" i="7"/>
  <c r="D643" i="7"/>
  <c r="D642" i="7"/>
  <c r="D641" i="7"/>
  <c r="D640" i="7"/>
  <c r="D639" i="7"/>
  <c r="D638" i="7"/>
  <c r="D637" i="7"/>
  <c r="D636" i="7"/>
  <c r="D635" i="7"/>
  <c r="D634" i="7"/>
  <c r="D633" i="7"/>
  <c r="D632" i="7"/>
  <c r="D631" i="7"/>
  <c r="D630" i="7"/>
  <c r="D614" i="7"/>
  <c r="D613" i="7"/>
  <c r="D612" i="7"/>
  <c r="D611" i="7"/>
  <c r="D610" i="7"/>
  <c r="D609" i="7"/>
  <c r="D608" i="7"/>
  <c r="D607" i="7"/>
  <c r="D606" i="7"/>
  <c r="D605" i="7"/>
  <c r="D604" i="7"/>
  <c r="D603" i="7"/>
  <c r="D602" i="7"/>
  <c r="D601" i="7"/>
  <c r="D600" i="7"/>
  <c r="D599" i="7"/>
  <c r="D598" i="7"/>
  <c r="D597" i="7"/>
  <c r="D596" i="7"/>
  <c r="D595" i="7"/>
  <c r="D593" i="7"/>
  <c r="D592" i="7"/>
  <c r="D591" i="7"/>
  <c r="D590" i="7"/>
  <c r="D589" i="7"/>
  <c r="D588" i="7"/>
  <c r="D587" i="7"/>
  <c r="D586" i="7"/>
  <c r="D585" i="7"/>
  <c r="D584" i="7"/>
  <c r="D583" i="7"/>
  <c r="D582" i="7"/>
  <c r="D581" i="7"/>
  <c r="D580" i="7"/>
  <c r="D578" i="7"/>
  <c r="D577" i="7"/>
  <c r="D576" i="7"/>
  <c r="D575" i="7"/>
  <c r="D574" i="7"/>
  <c r="D573" i="7"/>
  <c r="D572" i="7"/>
  <c r="D571" i="7"/>
  <c r="D570" i="7"/>
  <c r="D569" i="7"/>
  <c r="D568" i="7"/>
  <c r="D567" i="7"/>
  <c r="D566" i="7"/>
  <c r="D565" i="7"/>
  <c r="D549" i="7"/>
  <c r="D548" i="7"/>
  <c r="D547" i="7"/>
  <c r="D546" i="7"/>
  <c r="D545" i="7"/>
  <c r="D544" i="7"/>
  <c r="D543" i="7"/>
  <c r="D542" i="7"/>
  <c r="D541" i="7"/>
  <c r="D540" i="7"/>
  <c r="D539" i="7"/>
  <c r="D538" i="7"/>
  <c r="D536" i="7"/>
  <c r="D535" i="7"/>
  <c r="D534" i="7"/>
  <c r="D533" i="7"/>
  <c r="D532" i="7"/>
  <c r="D531" i="7"/>
  <c r="D530" i="7"/>
  <c r="D529" i="7"/>
  <c r="D528" i="7"/>
  <c r="D527" i="7"/>
  <c r="D526" i="7"/>
  <c r="D525" i="7"/>
  <c r="D524" i="7"/>
  <c r="D523" i="7"/>
  <c r="D522" i="7"/>
  <c r="D521" i="7"/>
  <c r="D520" i="7"/>
  <c r="D519" i="7"/>
  <c r="D518" i="7"/>
  <c r="D517" i="7"/>
  <c r="D516" i="7"/>
  <c r="D515" i="7"/>
  <c r="D514" i="7"/>
  <c r="D513" i="7"/>
  <c r="D512" i="7"/>
  <c r="D511" i="7"/>
  <c r="D510" i="7"/>
  <c r="D509" i="7"/>
  <c r="D508" i="7"/>
  <c r="D507" i="7"/>
  <c r="D506" i="7"/>
  <c r="D504" i="7"/>
  <c r="D503" i="7"/>
  <c r="D502" i="7"/>
  <c r="D501" i="7"/>
  <c r="D500" i="7"/>
  <c r="D499" i="7"/>
  <c r="D498" i="7"/>
  <c r="D497" i="7"/>
  <c r="D496" i="7"/>
  <c r="D495" i="7"/>
  <c r="D494" i="7"/>
  <c r="D493" i="7"/>
  <c r="D492" i="7"/>
  <c r="D491" i="7"/>
  <c r="D490" i="7"/>
  <c r="D489" i="7"/>
  <c r="D488" i="7"/>
  <c r="D487" i="7"/>
  <c r="D471" i="7"/>
  <c r="D470" i="7"/>
  <c r="D469" i="7"/>
  <c r="D468" i="7"/>
  <c r="D467" i="7"/>
  <c r="D466" i="7"/>
  <c r="D465" i="7"/>
  <c r="D464" i="7"/>
  <c r="D463" i="7"/>
  <c r="D462" i="7"/>
  <c r="D461" i="7"/>
  <c r="D460" i="7"/>
  <c r="D459" i="7"/>
  <c r="D458" i="7"/>
  <c r="D457" i="7"/>
  <c r="D456" i="7"/>
  <c r="D455" i="7"/>
  <c r="D454" i="7"/>
  <c r="D453" i="7"/>
  <c r="D452" i="7"/>
  <c r="D451" i="7"/>
  <c r="D450" i="7"/>
  <c r="D449" i="7"/>
  <c r="D448" i="7"/>
  <c r="D447" i="7"/>
  <c r="D446" i="7"/>
  <c r="D445" i="7"/>
  <c r="D444" i="7"/>
  <c r="D443" i="7"/>
  <c r="D442" i="7"/>
  <c r="D441" i="7"/>
  <c r="D440" i="7"/>
  <c r="D424" i="7"/>
  <c r="D423" i="7"/>
  <c r="D422" i="7"/>
  <c r="D421" i="7"/>
  <c r="D420" i="7"/>
  <c r="D419" i="7"/>
  <c r="D418" i="7"/>
  <c r="D417" i="7"/>
  <c r="D416" i="7"/>
  <c r="D415" i="7"/>
  <c r="D414" i="7"/>
  <c r="D413" i="7"/>
  <c r="D412" i="7"/>
  <c r="D411" i="7"/>
  <c r="D410" i="7"/>
  <c r="D409" i="7"/>
  <c r="D408" i="7"/>
  <c r="D407" i="7"/>
  <c r="D406" i="7"/>
  <c r="D405" i="7"/>
  <c r="D403" i="7"/>
  <c r="D402" i="7"/>
  <c r="D401" i="7"/>
  <c r="D400" i="7"/>
  <c r="D399" i="7"/>
  <c r="D398" i="7"/>
  <c r="D397" i="7"/>
  <c r="D396" i="7"/>
  <c r="D395" i="7"/>
  <c r="D394" i="7"/>
  <c r="D393" i="7"/>
  <c r="D392" i="7"/>
  <c r="D391" i="7"/>
  <c r="D390" i="7"/>
  <c r="D388" i="7"/>
  <c r="D387" i="7"/>
  <c r="D386" i="7"/>
  <c r="D385" i="7"/>
  <c r="D384" i="7"/>
  <c r="D383" i="7"/>
  <c r="D382" i="7"/>
  <c r="D381" i="7"/>
  <c r="D380" i="7"/>
  <c r="D379" i="7"/>
  <c r="D378" i="7"/>
  <c r="D377" i="7"/>
  <c r="D376" i="7"/>
  <c r="D375" i="7"/>
  <c r="D359" i="7"/>
  <c r="D358" i="7"/>
  <c r="D357" i="7"/>
  <c r="D356" i="7"/>
  <c r="D355" i="7"/>
  <c r="D354" i="7"/>
  <c r="D353" i="7"/>
  <c r="D352" i="7"/>
  <c r="D351" i="7"/>
  <c r="D350" i="7"/>
  <c r="D349" i="7"/>
  <c r="D348" i="7"/>
  <c r="D345" i="7"/>
  <c r="D344" i="7"/>
  <c r="D343" i="7"/>
  <c r="D342" i="7"/>
  <c r="D341" i="7"/>
  <c r="D340" i="7"/>
  <c r="D339" i="7"/>
  <c r="D338" i="7"/>
  <c r="D337" i="7"/>
  <c r="D336" i="7"/>
  <c r="D335" i="7"/>
  <c r="D334" i="7"/>
  <c r="D333" i="7"/>
  <c r="D332" i="7"/>
  <c r="D331" i="7"/>
  <c r="D330" i="7"/>
  <c r="D329" i="7"/>
  <c r="D328" i="7"/>
  <c r="D327" i="7"/>
  <c r="D326" i="7"/>
  <c r="D325" i="7"/>
  <c r="D324" i="7"/>
  <c r="D323" i="7"/>
  <c r="D322" i="7"/>
  <c r="D321" i="7"/>
  <c r="D320" i="7"/>
  <c r="D319" i="7"/>
  <c r="D318" i="7"/>
  <c r="D317" i="7"/>
  <c r="D316" i="7"/>
  <c r="D314" i="7"/>
  <c r="D313" i="7"/>
  <c r="D312" i="7"/>
  <c r="D311" i="7"/>
  <c r="D310" i="7"/>
  <c r="D309" i="7"/>
  <c r="D308" i="7"/>
  <c r="D307" i="7"/>
  <c r="D306" i="7"/>
  <c r="D305" i="7"/>
  <c r="D304" i="7"/>
  <c r="D303" i="7"/>
  <c r="D302" i="7"/>
  <c r="D301" i="7"/>
  <c r="D300" i="7"/>
  <c r="D299" i="7"/>
  <c r="D298" i="7"/>
  <c r="D297" i="7"/>
  <c r="D296" i="7"/>
  <c r="D295" i="7"/>
  <c r="D294" i="7"/>
  <c r="D293" i="7"/>
  <c r="D292" i="7"/>
  <c r="D291" i="7"/>
  <c r="D290" i="7"/>
  <c r="D289" i="7"/>
  <c r="D288" i="7"/>
  <c r="D287" i="7"/>
  <c r="D286" i="7"/>
  <c r="D285" i="7"/>
  <c r="D284" i="7"/>
  <c r="D283" i="7"/>
  <c r="D282" i="7"/>
  <c r="D281" i="7"/>
  <c r="D280" i="7"/>
  <c r="D279" i="7"/>
  <c r="D278" i="7"/>
  <c r="D277" i="7"/>
  <c r="D276" i="7"/>
  <c r="D275" i="7"/>
  <c r="D274" i="7"/>
  <c r="D273" i="7"/>
  <c r="D272" i="7"/>
  <c r="D271" i="7"/>
  <c r="D270" i="7"/>
  <c r="D269" i="7"/>
  <c r="D268" i="7"/>
  <c r="D267" i="7"/>
  <c r="D266" i="7"/>
  <c r="D265" i="7"/>
  <c r="D264" i="7"/>
  <c r="D263" i="7"/>
  <c r="D262" i="7"/>
  <c r="D261" i="7"/>
  <c r="D260" i="7"/>
  <c r="D259" i="7"/>
  <c r="D258" i="7"/>
  <c r="D257" i="7"/>
  <c r="D256" i="7"/>
  <c r="D255" i="7"/>
  <c r="D254" i="7"/>
  <c r="D253" i="7"/>
  <c r="D252" i="7"/>
  <c r="D251" i="7"/>
  <c r="D250" i="7"/>
  <c r="D234" i="7"/>
  <c r="D233" i="7"/>
  <c r="D232" i="7"/>
  <c r="D231" i="7"/>
  <c r="D230" i="7"/>
  <c r="D229" i="7"/>
  <c r="D228" i="7"/>
  <c r="D227" i="7"/>
  <c r="D226" i="7"/>
  <c r="D225" i="7"/>
  <c r="D224" i="7"/>
  <c r="D223" i="7"/>
  <c r="D222" i="7"/>
  <c r="D221" i="7"/>
  <c r="D220" i="7"/>
  <c r="D219" i="7"/>
  <c r="D218" i="7"/>
  <c r="D217" i="7"/>
  <c r="D216" i="7"/>
  <c r="D215" i="7"/>
  <c r="D213" i="7"/>
  <c r="D212" i="7"/>
  <c r="D211" i="7"/>
  <c r="D210" i="7"/>
  <c r="D209" i="7"/>
  <c r="D208" i="7"/>
  <c r="D207" i="7"/>
  <c r="D206" i="7"/>
  <c r="D205" i="7"/>
  <c r="D204" i="7"/>
  <c r="D203" i="7"/>
  <c r="D202" i="7"/>
  <c r="D201" i="7"/>
  <c r="D198" i="7"/>
  <c r="D197" i="7"/>
  <c r="D196" i="7"/>
  <c r="D195" i="7"/>
  <c r="D194" i="7"/>
  <c r="D193" i="7"/>
  <c r="D192" i="7"/>
  <c r="D191" i="7"/>
  <c r="D190" i="7"/>
  <c r="D189" i="7"/>
  <c r="D188" i="7"/>
  <c r="D187" i="7"/>
  <c r="D186" i="7"/>
  <c r="D185" i="7"/>
  <c r="D169" i="7"/>
  <c r="D168" i="7"/>
  <c r="D167" i="7"/>
  <c r="D166" i="7"/>
  <c r="D165" i="7"/>
  <c r="D164" i="7"/>
  <c r="D163" i="7"/>
  <c r="D162" i="7"/>
  <c r="D161" i="7"/>
  <c r="D160" i="7"/>
  <c r="D159" i="7"/>
  <c r="D158" i="7"/>
  <c r="D156" i="7"/>
  <c r="D155" i="7"/>
  <c r="D154" i="7"/>
  <c r="D153" i="7"/>
  <c r="D152" i="7"/>
  <c r="D151" i="7"/>
  <c r="D150" i="7"/>
  <c r="D149" i="7"/>
  <c r="D148" i="7"/>
  <c r="D147" i="7"/>
  <c r="D146" i="7"/>
  <c r="D145" i="7"/>
  <c r="D144" i="7"/>
  <c r="D143" i="7"/>
  <c r="D142" i="7"/>
  <c r="D141" i="7"/>
  <c r="D140" i="7"/>
  <c r="D139" i="7"/>
  <c r="D138" i="7"/>
  <c r="D137" i="7"/>
  <c r="D136" i="7"/>
  <c r="D135" i="7"/>
  <c r="D134" i="7"/>
  <c r="D133" i="7"/>
  <c r="D132" i="7"/>
  <c r="D131" i="7"/>
  <c r="D130" i="7"/>
  <c r="D129" i="7"/>
  <c r="D128" i="7"/>
  <c r="D127" i="7"/>
  <c r="D126" i="7"/>
  <c r="D124" i="7"/>
  <c r="D123" i="7"/>
  <c r="D122" i="7"/>
  <c r="D121" i="7"/>
  <c r="D120" i="7"/>
  <c r="D119" i="7"/>
  <c r="D118" i="7"/>
  <c r="D117" i="7"/>
  <c r="D116" i="7"/>
  <c r="D115" i="7"/>
  <c r="D114" i="7"/>
  <c r="D113" i="7"/>
  <c r="D112" i="7"/>
  <c r="D111" i="7"/>
  <c r="D110" i="7"/>
  <c r="D109" i="7"/>
  <c r="D108" i="7"/>
  <c r="D107" i="7"/>
  <c r="D2" i="7"/>
  <c r="D3" i="7"/>
  <c r="D4" i="7"/>
  <c r="D5" i="7"/>
  <c r="D6" i="7"/>
  <c r="D98" i="7"/>
  <c r="D99" i="7"/>
  <c r="D100" i="7"/>
  <c r="D101" i="7"/>
  <c r="D102" i="7"/>
  <c r="D103" i="7"/>
  <c r="D104" i="7"/>
  <c r="D105" i="7"/>
  <c r="D106" i="7"/>
  <c r="D88" i="7"/>
  <c r="D89" i="7"/>
  <c r="D90" i="7"/>
  <c r="D91" i="7"/>
  <c r="D92" i="7"/>
  <c r="D93" i="7"/>
  <c r="D94" i="7"/>
  <c r="D95" i="7"/>
  <c r="D96" i="7"/>
  <c r="D78" i="7"/>
  <c r="D79" i="7"/>
  <c r="D80" i="7"/>
  <c r="D81" i="7"/>
  <c r="D82" i="7"/>
  <c r="D83" i="7"/>
  <c r="D84" i="7"/>
  <c r="D85" i="7"/>
  <c r="D86" i="7"/>
  <c r="D68" i="7"/>
  <c r="D69" i="7"/>
  <c r="D70" i="7"/>
  <c r="D71" i="7"/>
  <c r="D72" i="7"/>
  <c r="D73" i="7"/>
  <c r="D74" i="7"/>
  <c r="D75" i="7"/>
  <c r="D76" i="7"/>
  <c r="D58" i="7"/>
  <c r="D59" i="7"/>
  <c r="D60" i="7"/>
  <c r="D61" i="7"/>
  <c r="D62" i="7"/>
  <c r="D63" i="7"/>
  <c r="D64" i="7"/>
  <c r="D65" i="7"/>
  <c r="D66" i="7"/>
  <c r="D48" i="7"/>
  <c r="D49" i="7"/>
  <c r="D50" i="7"/>
  <c r="D51" i="7"/>
  <c r="D52" i="7"/>
  <c r="D53" i="7"/>
  <c r="D54" i="7"/>
  <c r="D55" i="7"/>
  <c r="D56" i="7"/>
  <c r="D97" i="7"/>
  <c r="D87" i="7"/>
  <c r="D77" i="7"/>
  <c r="D67" i="7"/>
  <c r="D57" i="7"/>
  <c r="D47" i="7"/>
  <c r="D38" i="7"/>
  <c r="D39" i="7"/>
  <c r="D40" i="7"/>
  <c r="D41" i="7"/>
  <c r="D42" i="7"/>
  <c r="D43" i="7"/>
  <c r="D44" i="7"/>
  <c r="D45" i="7"/>
  <c r="D46" i="7"/>
  <c r="D37" i="7"/>
  <c r="D28" i="7"/>
  <c r="D29" i="7"/>
  <c r="D30" i="7"/>
  <c r="D31" i="7"/>
  <c r="D32" i="7"/>
  <c r="D33" i="7"/>
  <c r="D34" i="7"/>
  <c r="D35" i="7"/>
  <c r="D36" i="7"/>
  <c r="D27" i="7"/>
  <c r="D18" i="7"/>
  <c r="D19" i="7"/>
  <c r="D20" i="7"/>
  <c r="D21" i="7"/>
  <c r="D22" i="7"/>
  <c r="D23" i="7"/>
  <c r="D24" i="7"/>
  <c r="D25" i="7"/>
  <c r="D26" i="7"/>
  <c r="D17" i="7"/>
  <c r="D8" i="7"/>
  <c r="D9" i="7"/>
  <c r="D10" i="7"/>
  <c r="D11" i="7"/>
  <c r="D12" i="7"/>
  <c r="D13" i="7"/>
  <c r="D14" i="7"/>
  <c r="D15" i="7"/>
  <c r="D16" i="7"/>
  <c r="D7" i="7"/>
  <c r="N15" i="1"/>
  <c r="Q15" i="1" s="1"/>
  <c r="P4" i="1"/>
  <c r="S4" i="1" s="1"/>
  <c r="P5" i="1"/>
  <c r="S5" i="1" s="1"/>
  <c r="P6" i="1"/>
  <c r="S6" i="1" s="1"/>
  <c r="P7" i="1"/>
  <c r="S7" i="1" s="1"/>
  <c r="P8" i="1"/>
  <c r="S8" i="1" s="1"/>
  <c r="P9" i="1"/>
  <c r="S9" i="1" s="1"/>
  <c r="P10" i="1"/>
  <c r="S10" i="1" s="1"/>
  <c r="P11" i="1"/>
  <c r="S11" i="1" s="1"/>
  <c r="P12" i="1"/>
  <c r="P13" i="1"/>
  <c r="S13" i="1" s="1"/>
  <c r="P14" i="1"/>
  <c r="S14" i="1" s="1"/>
  <c r="P3" i="1"/>
  <c r="S3" i="1" s="1"/>
  <c r="O4" i="1"/>
  <c r="R4" i="1" s="1"/>
  <c r="O5" i="1"/>
  <c r="R5" i="1" s="1"/>
  <c r="O6" i="1"/>
  <c r="R6" i="1" s="1"/>
  <c r="O7" i="1"/>
  <c r="R7" i="1" s="1"/>
  <c r="O8" i="1"/>
  <c r="R8" i="1" s="1"/>
  <c r="O9" i="1"/>
  <c r="R9" i="1" s="1"/>
  <c r="O10" i="1"/>
  <c r="R10" i="1" s="1"/>
  <c r="O11" i="1"/>
  <c r="R11" i="1" s="1"/>
  <c r="O12" i="1"/>
  <c r="R12" i="1" s="1"/>
  <c r="O13" i="1"/>
  <c r="R13" i="1" s="1"/>
  <c r="O14" i="1"/>
  <c r="R14" i="1" s="1"/>
  <c r="O3" i="1"/>
  <c r="R3" i="1" s="1"/>
  <c r="N4" i="1"/>
  <c r="Q4" i="1" s="1"/>
  <c r="N5" i="1"/>
  <c r="N6" i="1"/>
  <c r="N7" i="1"/>
  <c r="N8" i="1"/>
  <c r="N9" i="1"/>
  <c r="N10" i="1"/>
  <c r="N11" i="1"/>
  <c r="N12" i="1"/>
  <c r="N13" i="1"/>
  <c r="Q13" i="1" s="1"/>
  <c r="N14" i="1"/>
  <c r="Q14" i="1" s="1"/>
  <c r="N3" i="1"/>
  <c r="Q3" i="1" s="1"/>
  <c r="K15" i="1"/>
  <c r="K16" i="1"/>
  <c r="N13" i="2"/>
  <c r="O13" i="2"/>
  <c r="G15" i="2"/>
  <c r="O4" i="2"/>
  <c r="O5" i="2"/>
  <c r="O6" i="2"/>
  <c r="O7" i="2"/>
  <c r="O8" i="2"/>
  <c r="O9" i="2"/>
  <c r="O10" i="2"/>
  <c r="O11" i="2"/>
  <c r="O12" i="2"/>
  <c r="N11" i="2"/>
  <c r="N12" i="2"/>
  <c r="N4" i="2"/>
  <c r="Z17" i="1"/>
  <c r="Z16" i="1"/>
  <c r="Z15" i="1"/>
  <c r="Y17" i="1"/>
  <c r="Y16" i="1"/>
  <c r="Y15" i="1"/>
  <c r="AC3" i="1"/>
  <c r="AF3" i="1" s="1"/>
  <c r="M17" i="1"/>
  <c r="M16" i="1"/>
  <c r="M15" i="1"/>
  <c r="L17" i="1"/>
  <c r="L16" i="1"/>
  <c r="L15" i="1"/>
  <c r="O17" i="1"/>
  <c r="R17" i="1" s="1"/>
  <c r="O16" i="1"/>
  <c r="R16" i="1" s="1"/>
  <c r="O15" i="1"/>
  <c r="R15" i="1" s="1"/>
  <c r="P17" i="1"/>
  <c r="S17" i="1" s="1"/>
  <c r="P16" i="1"/>
  <c r="S16" i="1" s="1"/>
  <c r="P15" i="1"/>
  <c r="S15" i="1" s="1"/>
  <c r="S12" i="1"/>
  <c r="AC7" i="1"/>
  <c r="AF7" i="1" s="1"/>
  <c r="AC6" i="1"/>
  <c r="AF6" i="1" s="1"/>
  <c r="AC5" i="1"/>
  <c r="AF5" i="1" s="1"/>
  <c r="AC4" i="1"/>
  <c r="AF4" i="1" s="1"/>
  <c r="AE10" i="1"/>
  <c r="AE9" i="1"/>
  <c r="AB7" i="1"/>
  <c r="AE7" i="1" s="1"/>
  <c r="AB6" i="1"/>
  <c r="AE6" i="1" s="1"/>
  <c r="AB5" i="1"/>
  <c r="AE5" i="1" s="1"/>
  <c r="AB4" i="1"/>
  <c r="AE4" i="1" s="1"/>
  <c r="AB3" i="1"/>
  <c r="AE3" i="1" s="1"/>
  <c r="AA7" i="1"/>
  <c r="AA6" i="1"/>
  <c r="AA5" i="1"/>
  <c r="AA4" i="1"/>
  <c r="AA3" i="1"/>
  <c r="AD3" i="1" s="1"/>
  <c r="N17" i="1"/>
  <c r="Q17" i="1" s="1"/>
  <c r="N16" i="1"/>
  <c r="Q16" i="1" s="1"/>
  <c r="K17" i="1"/>
  <c r="W14" i="1" l="1"/>
  <c r="W11" i="1"/>
  <c r="W16" i="1"/>
  <c r="W17" i="1"/>
  <c r="V16" i="1"/>
  <c r="V17" i="1"/>
  <c r="V14" i="1"/>
  <c r="V9" i="1"/>
  <c r="V12" i="1"/>
  <c r="V10" i="1"/>
  <c r="V13" i="1"/>
  <c r="V11" i="1"/>
  <c r="W13" i="1"/>
  <c r="W15" i="1"/>
  <c r="W9" i="1"/>
  <c r="V15" i="1"/>
  <c r="W12" i="1"/>
  <c r="W10" i="1"/>
  <c r="J17" i="1"/>
  <c r="J14" i="1"/>
  <c r="J15" i="1"/>
  <c r="I17" i="1"/>
  <c r="I16" i="1"/>
  <c r="I13" i="1"/>
  <c r="I14" i="1"/>
  <c r="I15" i="1"/>
  <c r="J16" i="1"/>
  <c r="J13" i="1"/>
  <c r="P13" i="2"/>
  <c r="P4" i="2"/>
  <c r="I15" i="2"/>
  <c r="V6" i="1"/>
  <c r="V7" i="1"/>
  <c r="J3" i="1"/>
  <c r="W4" i="1"/>
  <c r="W6" i="1"/>
  <c r="W5" i="1"/>
  <c r="W7" i="1"/>
  <c r="W8" i="1"/>
  <c r="W3" i="1"/>
  <c r="I3" i="1"/>
  <c r="J7" i="1"/>
  <c r="I12" i="1"/>
  <c r="I8" i="1"/>
  <c r="I11" i="1"/>
  <c r="I4" i="1"/>
  <c r="V5" i="1"/>
  <c r="V8" i="1"/>
  <c r="V3" i="1"/>
  <c r="V4" i="1"/>
  <c r="I7" i="1"/>
  <c r="J10" i="1"/>
  <c r="I10" i="1"/>
  <c r="J9" i="1"/>
  <c r="J5" i="1"/>
  <c r="J6" i="1"/>
  <c r="I6" i="1"/>
  <c r="I9" i="1"/>
  <c r="I5" i="1"/>
  <c r="J12" i="1"/>
  <c r="J8" i="1"/>
  <c r="J4" i="1"/>
  <c r="J11" i="1"/>
  <c r="AD4" i="1"/>
  <c r="U17" i="1" s="1"/>
  <c r="AD5" i="1"/>
  <c r="AD6" i="1"/>
  <c r="AD7" i="1"/>
  <c r="AD8" i="1"/>
  <c r="AD9" i="1"/>
  <c r="AD10" i="1"/>
  <c r="AD11" i="1"/>
  <c r="U12" i="1" l="1"/>
  <c r="U10" i="1"/>
  <c r="U11" i="1"/>
  <c r="U13" i="1"/>
  <c r="U9" i="1"/>
  <c r="U16" i="1"/>
  <c r="U15" i="1"/>
  <c r="U14" i="1"/>
  <c r="D94" i="13"/>
  <c r="D564" i="7" s="1"/>
  <c r="D94" i="12"/>
  <c r="D374" i="7" s="1"/>
  <c r="D140" i="13"/>
  <c r="D627" i="7" s="1"/>
  <c r="D141" i="13"/>
  <c r="D628" i="7" s="1"/>
  <c r="D140" i="12"/>
  <c r="D437" i="7" s="1"/>
  <c r="D141" i="12"/>
  <c r="D438" i="7" s="1"/>
  <c r="D142" i="12"/>
  <c r="D439" i="7" s="1"/>
  <c r="D90" i="12"/>
  <c r="D370" i="7" s="1"/>
  <c r="D91" i="12"/>
  <c r="D371" i="7" s="1"/>
  <c r="D92" i="12"/>
  <c r="D372" i="7" s="1"/>
  <c r="D93" i="12"/>
  <c r="D373" i="7" s="1"/>
  <c r="D131" i="12"/>
  <c r="D428" i="7" s="1"/>
  <c r="D86" i="12"/>
  <c r="D366" i="7" s="1"/>
  <c r="D93" i="13"/>
  <c r="D563" i="7" s="1"/>
  <c r="D129" i="13"/>
  <c r="D616" i="7" s="1"/>
  <c r="D137" i="13"/>
  <c r="D624" i="7" s="1"/>
  <c r="D138" i="13"/>
  <c r="D625" i="7" s="1"/>
  <c r="D130" i="13"/>
  <c r="D617" i="7" s="1"/>
  <c r="D131" i="13"/>
  <c r="D618" i="7" s="1"/>
  <c r="D132" i="13"/>
  <c r="D619" i="7" s="1"/>
  <c r="D142" i="13"/>
  <c r="D629" i="7" s="1"/>
  <c r="D139" i="13"/>
  <c r="D626" i="7" s="1"/>
  <c r="D133" i="13"/>
  <c r="D620" i="7" s="1"/>
  <c r="D128" i="13"/>
  <c r="D615" i="7" s="1"/>
  <c r="D134" i="13"/>
  <c r="D621" i="7" s="1"/>
  <c r="D135" i="13"/>
  <c r="D622" i="7" s="1"/>
  <c r="D136" i="13"/>
  <c r="D623" i="7" s="1"/>
  <c r="D83" i="13"/>
  <c r="D553" i="7" s="1"/>
  <c r="D92" i="13"/>
  <c r="D562" i="7" s="1"/>
  <c r="D84" i="13"/>
  <c r="D554" i="7" s="1"/>
  <c r="D85" i="13"/>
  <c r="D555" i="7" s="1"/>
  <c r="D80" i="13"/>
  <c r="D550" i="7" s="1"/>
  <c r="D90" i="13"/>
  <c r="D560" i="7" s="1"/>
  <c r="D86" i="13"/>
  <c r="D556" i="7" s="1"/>
  <c r="D82" i="13"/>
  <c r="D552" i="7" s="1"/>
  <c r="D91" i="13"/>
  <c r="D561" i="7" s="1"/>
  <c r="D87" i="13"/>
  <c r="D557" i="7" s="1"/>
  <c r="D88" i="13"/>
  <c r="D558" i="7" s="1"/>
  <c r="D81" i="13"/>
  <c r="D551" i="7" s="1"/>
  <c r="D89" i="13"/>
  <c r="D559" i="7" s="1"/>
  <c r="D129" i="12"/>
  <c r="D426" i="7" s="1"/>
  <c r="D128" i="12"/>
  <c r="D425" i="7" s="1"/>
  <c r="D133" i="12"/>
  <c r="D430" i="7" s="1"/>
  <c r="D130" i="12"/>
  <c r="D427" i="7" s="1"/>
  <c r="D132" i="12"/>
  <c r="D429" i="7" s="1"/>
  <c r="D143" i="12"/>
  <c r="D134" i="12"/>
  <c r="D431" i="7" s="1"/>
  <c r="D138" i="12"/>
  <c r="D435" i="7" s="1"/>
  <c r="D137" i="12"/>
  <c r="D434" i="7" s="1"/>
  <c r="D139" i="12"/>
  <c r="D436" i="7" s="1"/>
  <c r="D135" i="12"/>
  <c r="D432" i="7" s="1"/>
  <c r="D136" i="12"/>
  <c r="D433" i="7" s="1"/>
  <c r="D82" i="12"/>
  <c r="D362" i="7" s="1"/>
  <c r="D83" i="12"/>
  <c r="D363" i="7" s="1"/>
  <c r="D84" i="12"/>
  <c r="D364" i="7" s="1"/>
  <c r="D88" i="12"/>
  <c r="D368" i="7" s="1"/>
  <c r="D80" i="12"/>
  <c r="D360" i="7" s="1"/>
  <c r="D87" i="12"/>
  <c r="D367" i="7" s="1"/>
  <c r="D89" i="12"/>
  <c r="D369" i="7" s="1"/>
  <c r="D81" i="12"/>
  <c r="D361" i="7" s="1"/>
  <c r="D85" i="12"/>
  <c r="D365" i="7" s="1"/>
  <c r="U3" i="1"/>
  <c r="U7" i="1"/>
  <c r="U8" i="1"/>
  <c r="U6" i="1"/>
  <c r="U5" i="1"/>
  <c r="U4" i="1"/>
  <c r="Q11" i="1"/>
  <c r="Q12" i="1"/>
  <c r="Q5" i="1"/>
  <c r="Q6" i="1"/>
  <c r="Q7" i="1"/>
  <c r="Q8" i="1"/>
  <c r="Q9" i="1"/>
  <c r="Q10" i="1"/>
  <c r="N5" i="2"/>
  <c r="N6" i="2"/>
  <c r="N7" i="2"/>
  <c r="N8" i="2"/>
  <c r="N9" i="2"/>
  <c r="N10" i="2"/>
  <c r="D94" i="11" l="1"/>
  <c r="D184" i="7" s="1"/>
  <c r="H12" i="1"/>
  <c r="H17" i="1"/>
  <c r="H16" i="1"/>
  <c r="H15" i="1"/>
  <c r="H14" i="1"/>
  <c r="H13" i="1"/>
  <c r="H10" i="1"/>
  <c r="H4" i="1"/>
  <c r="H6" i="1"/>
  <c r="H7" i="1"/>
  <c r="H5" i="1"/>
  <c r="H9" i="1"/>
  <c r="H8" i="1"/>
  <c r="H3" i="1"/>
  <c r="H11" i="1"/>
  <c r="D81" i="11"/>
  <c r="D171" i="7" s="1"/>
  <c r="D89" i="11"/>
  <c r="D179" i="7" s="1"/>
  <c r="D82" i="11"/>
  <c r="D172" i="7" s="1"/>
  <c r="D90" i="11"/>
  <c r="D180" i="7" s="1"/>
  <c r="D83" i="11"/>
  <c r="D173" i="7" s="1"/>
  <c r="D91" i="11"/>
  <c r="D181" i="7" s="1"/>
  <c r="D88" i="11"/>
  <c r="D178" i="7" s="1"/>
  <c r="D84" i="11"/>
  <c r="D174" i="7" s="1"/>
  <c r="D92" i="11"/>
  <c r="D182" i="7" s="1"/>
  <c r="D85" i="11"/>
  <c r="D175" i="7" s="1"/>
  <c r="D93" i="11"/>
  <c r="D183" i="7" s="1"/>
  <c r="D86" i="11"/>
  <c r="D176" i="7" s="1"/>
  <c r="D80" i="11"/>
  <c r="D170" i="7" s="1"/>
  <c r="D87" i="11"/>
  <c r="D177" i="7" s="1"/>
  <c r="P6" i="2"/>
  <c r="P12" i="2"/>
  <c r="P10" i="2"/>
  <c r="P5" i="2"/>
  <c r="P11" i="2"/>
  <c r="P7" i="2"/>
  <c r="P9" i="2"/>
  <c r="P8" i="2"/>
  <c r="Q4" i="2" l="1"/>
  <c r="A4" i="2" s="1"/>
  <c r="Q13" i="2"/>
  <c r="A13" i="2" s="1"/>
  <c r="Q7" i="2"/>
  <c r="A7" i="2" s="1"/>
  <c r="Q10" i="2"/>
  <c r="Q8" i="2"/>
  <c r="A8" i="2" s="1"/>
  <c r="Q9" i="2"/>
  <c r="A9" i="2" s="1"/>
  <c r="Q5" i="2"/>
  <c r="A5" i="2" s="1"/>
  <c r="Q11" i="2"/>
  <c r="A11" i="2" s="1"/>
  <c r="Q6" i="2"/>
  <c r="A6" i="2" s="1"/>
  <c r="Q12" i="2"/>
  <c r="A12" i="2" s="1"/>
  <c r="D142" i="11"/>
  <c r="D249" i="7" s="1"/>
  <c r="D140" i="11"/>
  <c r="D247" i="7" s="1"/>
  <c r="D141" i="11"/>
  <c r="D248" i="7" s="1"/>
  <c r="A10" i="2"/>
  <c r="D128" i="11"/>
  <c r="D235" i="7" s="1"/>
  <c r="D130" i="11"/>
  <c r="D237" i="7" s="1"/>
  <c r="D131" i="11"/>
  <c r="D238" i="7" s="1"/>
  <c r="D132" i="11"/>
  <c r="D239" i="7" s="1"/>
  <c r="D133" i="11"/>
  <c r="D240" i="7" s="1"/>
  <c r="D136" i="11"/>
  <c r="D243" i="7" s="1"/>
  <c r="D137" i="11"/>
  <c r="D244" i="7" s="1"/>
  <c r="D134" i="11"/>
  <c r="D241" i="7" s="1"/>
  <c r="D135" i="11"/>
  <c r="D242" i="7" s="1"/>
  <c r="D129" i="11"/>
  <c r="D236" i="7" s="1"/>
  <c r="D139" i="11"/>
  <c r="D246" i="7" s="1"/>
  <c r="D138" i="11"/>
  <c r="D245" i="7" s="1"/>
  <c r="G17" i="2" l="1"/>
  <c r="G18" i="2"/>
  <c r="G19" i="2"/>
  <c r="J6" i="11"/>
  <c r="J6" i="13"/>
  <c r="J5" i="13"/>
  <c r="G4" i="13" s="1"/>
  <c r="J6" i="12"/>
  <c r="J5" i="12"/>
  <c r="G4" i="12" s="1"/>
  <c r="J5" i="11"/>
  <c r="G4" i="11" s="1"/>
  <c r="J8" i="12"/>
  <c r="J8" i="13"/>
  <c r="J7" i="13"/>
  <c r="J7" i="12"/>
  <c r="J8" i="11"/>
  <c r="J7" i="11"/>
  <c r="D44" i="11" l="1"/>
  <c r="D44" i="12"/>
  <c r="D44" i="13"/>
  <c r="D2" i="12"/>
  <c r="D103" i="13"/>
  <c r="D150" i="13"/>
  <c r="D2" i="13"/>
  <c r="D150" i="11"/>
  <c r="D2" i="11"/>
  <c r="D103" i="11"/>
  <c r="D103" i="12"/>
  <c r="D150" i="12"/>
</calcChain>
</file>

<file path=xl/sharedStrings.xml><?xml version="1.0" encoding="utf-8"?>
<sst xmlns="http://schemas.openxmlformats.org/spreadsheetml/2006/main" count="2407" uniqueCount="254">
  <si>
    <t>Oui</t>
  </si>
  <si>
    <t>Non</t>
  </si>
  <si>
    <t>Eaux concernées</t>
  </si>
  <si>
    <t>Des conséquences sur la santé des écosystèmes ont-elles été identifiées/documentées?</t>
  </si>
  <si>
    <t>Listes d'épisodes</t>
  </si>
  <si>
    <t>Surface</t>
  </si>
  <si>
    <t>Souterraine</t>
  </si>
  <si>
    <t>Épisode 1</t>
  </si>
  <si>
    <t>Épisode 2</t>
  </si>
  <si>
    <t>Épisode 3</t>
  </si>
  <si>
    <t>Épisode 4</t>
  </si>
  <si>
    <t>Épisode 5</t>
  </si>
  <si>
    <t>Épisode 6</t>
  </si>
  <si>
    <t>Épisode 7</t>
  </si>
  <si>
    <t>Épisode 8</t>
  </si>
  <si>
    <t>Épisode 9</t>
  </si>
  <si>
    <t>Épisode 10</t>
  </si>
  <si>
    <t>Rang</t>
  </si>
  <si>
    <t>Total</t>
  </si>
  <si>
    <t>Autre</t>
  </si>
  <si>
    <t>Baisse de population des poissons d’eau douce</t>
  </si>
  <si>
    <t>Réduction des populations d’oiseaux</t>
  </si>
  <si>
    <t>Contaminations microbiologiques</t>
  </si>
  <si>
    <t>Question</t>
  </si>
  <si>
    <t>Épisode</t>
  </si>
  <si>
    <t xml:space="preserve">Variable </t>
  </si>
  <si>
    <t>Réponse</t>
  </si>
  <si>
    <t>Calul du rang</t>
  </si>
  <si>
    <t>Conséquence listes</t>
  </si>
  <si>
    <t xml:space="preserve">Conséquences sur les usages anthropiques </t>
  </si>
  <si>
    <t xml:space="preserve">Spécifiez: </t>
  </si>
  <si>
    <t>Passer  à la question à la section suivante</t>
  </si>
  <si>
    <t>Groupe AGÉCO </t>
  </si>
  <si>
    <t>Nada Conseils </t>
  </si>
  <si>
    <t>T2 Environnement </t>
  </si>
  <si>
    <t>Experts en gestion d’équipes multidisciplinaires</t>
  </si>
  <si>
    <t>Experts en économie des changements climatiques</t>
  </si>
  <si>
    <t>Experts en caractérisation des milieux humides, biodiversité et restauration écologique</t>
  </si>
  <si>
    <t>Surconsommation d'eau</t>
  </si>
  <si>
    <t>Pouvez-vous nous donner une description de ces conséquences ?</t>
  </si>
  <si>
    <t>Dégradation des milieux humides</t>
  </si>
  <si>
    <t>1- Très peu sévère</t>
  </si>
  <si>
    <t>2- Peu sévère</t>
  </si>
  <si>
    <t>3- Sévère</t>
  </si>
  <si>
    <t>4- Très sévère</t>
  </si>
  <si>
    <t>Sévérité de la conséquence</t>
  </si>
  <si>
    <t>Année de début de l'épisode</t>
  </si>
  <si>
    <t>Mois de début de l'épisode</t>
  </si>
  <si>
    <t>Mois de fin de l'épisode</t>
  </si>
  <si>
    <t xml:space="preserve">Janvier 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</si>
  <si>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</si>
  <si>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</si>
  <si>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</si>
  <si>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</si>
  <si>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</si>
  <si>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</si>
  <si>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</si>
  <si>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</si>
  <si>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</si>
  <si>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</si>
  <si>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</si>
  <si>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Ne sait pas</t>
  </si>
  <si>
    <t>Oui/Non/NSP</t>
  </si>
  <si>
    <t>Étiage sévère</t>
  </si>
  <si>
    <t>Précisez  le type de prélèvement (agricole, résidentiel, industriel)...)</t>
  </si>
  <si>
    <t>Usages hors cours d'eau/plan d'eau</t>
  </si>
  <si>
    <t>Usages dans l'eau</t>
  </si>
  <si>
    <t>• Producteurs agricoles</t>
  </si>
  <si>
    <t>• Récréotourisme hors de l'eau (golf, etc.)</t>
  </si>
  <si>
    <t>• Industries, commerces et institutions</t>
  </si>
  <si>
    <t>• Usages récréatifs</t>
  </si>
  <si>
    <t>• Écosystème aquatique</t>
  </si>
  <si>
    <t>• Centrale hydroélectrique</t>
  </si>
  <si>
    <t xml:space="preserve">Paramètres </t>
  </si>
  <si>
    <t>Déficit pluviométrique</t>
  </si>
  <si>
    <t xml:space="preserve">Précisez les usages/utilisateurs concernés*: </t>
  </si>
  <si>
    <t>Précisez au besoin</t>
  </si>
  <si>
    <t>Période prolongée de sécheresse (&gt; 1 saison)</t>
  </si>
  <si>
    <t>Arrivée hâtive du printemps</t>
  </si>
  <si>
    <t>Enjeux géomorphologiques liés à l'écoulement de la rivière 
(ex. : modification du tracé de la rivière en raison de l'étiage)</t>
  </si>
  <si>
    <t>Conflits d'usage entre différents utilisateurs*</t>
  </si>
  <si>
    <t>Pertes de récoltes agricoles</t>
  </si>
  <si>
    <t xml:space="preserve">Pertes économiques pour l'activité industrielle </t>
  </si>
  <si>
    <t>Faible quantité de neige</t>
  </si>
  <si>
    <t xml:space="preserve">Problèmes d'approvisionnement en eau potable </t>
  </si>
  <si>
    <t>Augmentation des coûts de traitement reliés aux sources d'eau potable  
(baisse du facteur de dilution)</t>
  </si>
  <si>
    <t>Augmentation des risques d'incendies / incapacité à les combattre</t>
  </si>
  <si>
    <t xml:space="preserve">Pertes économiques pour l'activité fluviale </t>
  </si>
  <si>
    <t>Pertes de production hydroélectrique</t>
  </si>
  <si>
    <t>Restrictions d'usage 
(ex. :reliées à l'industrie récréo-touristique, navigation commerciale)</t>
  </si>
  <si>
    <t>Dommages aux infrastructures 
(ex. : lié à l'érosion ou à l'affaissement de la nappe phréatique)</t>
  </si>
  <si>
    <t>Eutrophisation / présence de cyanobactérie</t>
  </si>
  <si>
    <t>Circulation limitée des espèces aquatiques</t>
  </si>
  <si>
    <t>Érosion des berges et des rives</t>
  </si>
  <si>
    <t>Propagation d’espèces exotiques envahissantes (EEE)</t>
  </si>
  <si>
    <t>Baisse de diversité (végétaux indigènes)</t>
  </si>
  <si>
    <t>Pollution accentuée des cours d'eau</t>
  </si>
  <si>
    <t xml:space="preserve">Nom du répondant: </t>
  </si>
  <si>
    <t xml:space="preserve">Adresse courriel: </t>
  </si>
  <si>
    <t xml:space="preserve">Veuillez remplir les informations suivantes: </t>
  </si>
  <si>
    <t xml:space="preserve">Précisez au besoin: </t>
  </si>
  <si>
    <t>Épisode A</t>
  </si>
  <si>
    <t>Épisode B</t>
  </si>
  <si>
    <t>Épisode C</t>
  </si>
  <si>
    <t>Rang B</t>
  </si>
  <si>
    <t>Rang C</t>
  </si>
  <si>
    <t>Rang A</t>
  </si>
  <si>
    <t>réponse A</t>
  </si>
  <si>
    <t>réponse B</t>
  </si>
  <si>
    <t>réponse C</t>
  </si>
  <si>
    <t/>
  </si>
  <si>
    <t xml:space="preserve">Rôle: </t>
  </si>
  <si>
    <t>Passer  à la question 11</t>
  </si>
  <si>
    <t xml:space="preserve">Identification </t>
  </si>
  <si>
    <t>Ne sait pas </t>
  </si>
  <si>
    <t xml:space="preserve">• Résidentiel ou domestique </t>
  </si>
  <si>
    <t>Débit dans le cours d’eau</t>
  </si>
  <si>
    <t>Niveau d’eau dans les puits</t>
  </si>
  <si>
    <t>Niveau dans le lac ou le milieu humide</t>
  </si>
  <si>
    <t>Qualité chimique ou biologique de l’eau</t>
  </si>
  <si>
    <t>Qualité visuelle de l’eau</t>
  </si>
  <si>
    <t xml:space="preserve"> Température de l’eau</t>
  </si>
  <si>
    <t xml:space="preserve"> Autres (spécifier)</t>
  </si>
  <si>
    <t>Précisez  le type de prélèvement (agricole, résidentiel, industriel)</t>
  </si>
  <si>
    <t>Épisode de mortalité importante de poissons </t>
  </si>
  <si>
    <t>(onglet A)</t>
  </si>
  <si>
    <t>(onglet B)</t>
  </si>
  <si>
    <t>(onglet C)</t>
  </si>
  <si>
    <t xml:space="preserve">Nom de l'épisode </t>
  </si>
  <si>
    <t>Avant 1995</t>
  </si>
  <si>
    <t xml:space="preserve">Organisation (OBV, Comité ZIP): </t>
  </si>
  <si>
    <t>1. Pouvez-vous fournir une courte description de cet épisode ?</t>
  </si>
  <si>
    <t>2. Quel(s) lac(s), milieu(x) humide(s), rivière(s) ou source d’eau souterraine ont été touché(s)?</t>
  </si>
  <si>
    <t xml:space="preserve">6. Est-ce que cet épisode de manque d'eau a eu des conséquences sur les usages anthropiques et le bien-être des populations ? 
(ex. : conflits d’usage entre différents utilisateurs)  </t>
  </si>
  <si>
    <t xml:space="preserve">7. Si oui, quelles ont été les conséquences ? </t>
  </si>
  <si>
    <t>8. Pour chacune des conséquences identifiées, pouvez-vous évaluer sa sévérité sur une échelle de 1-4 (De 1 -Peu sévère à 4 -Très sévère)</t>
  </si>
  <si>
    <t xml:space="preserve">9. S'il y a lieu, quelles sont les mesures d'adaptation qui ont été prises en lien avec ces conséquences ? </t>
  </si>
  <si>
    <t>10. Est-ce que cet épisode a eu des conséquences sur les écosystèmes ?</t>
  </si>
  <si>
    <t>12.Pour chacune des conséquences identifiées, pouvez-vous évaluer sa sévérité sur une échelle de 1-4 (De 1 -Peu sévère à 4 -Très sévère)</t>
  </si>
  <si>
    <t xml:space="preserve">13. S'il y a lieu, quelles sont les mesures d'adaptation qui ont été prises en lien avec ces conséquences ? </t>
  </si>
  <si>
    <t xml:space="preserve">14. Avez-vous d'autres commentaires à soulever sur cet épisode? </t>
  </si>
  <si>
    <t>Courriel :</t>
  </si>
  <si>
    <t>No de tel :</t>
  </si>
  <si>
    <t xml:space="preserve">Si cette sélection ne vous convient pas, veuillez ajuster les niveaux de sévérité dans le tableau ci-dessus. </t>
  </si>
  <si>
    <r>
      <t>Cette sélection</t>
    </r>
    <r>
      <rPr>
        <b/>
        <sz val="14"/>
        <color theme="1"/>
        <rFont val="Calibri"/>
        <family val="2"/>
        <scheme val="minor"/>
      </rPr>
      <t xml:space="preserve"> </t>
    </r>
    <r>
      <rPr>
        <b/>
        <u/>
        <sz val="14"/>
        <color theme="1"/>
        <rFont val="Calibri"/>
        <family val="2"/>
        <scheme val="minor"/>
      </rPr>
      <t xml:space="preserve">restera inchangée </t>
    </r>
    <r>
      <rPr>
        <sz val="14"/>
        <color theme="1"/>
        <rFont val="Calibri"/>
        <family val="2"/>
        <scheme val="minor"/>
      </rPr>
      <t>tout au long de la complétion du questionnaire.</t>
    </r>
  </si>
  <si>
    <t>Niveau d'eau dans le lac ou le milieu humide</t>
  </si>
  <si>
    <t>Comment évalueriez-vous leur sévérité globale ?
De 0 (Aucune conséquence/Ne sait pas) à 4 (Très sévère)</t>
  </si>
  <si>
    <t>Augmentation du risque sanitaire pour la consommation humaine (contamination microbiologique ou chimique)</t>
  </si>
  <si>
    <t>• Transport maritime</t>
  </si>
  <si>
    <t>CASCADES  est un projet  partenarial financé par le gouvernement du Québec pour le soutien à la recherche en adaptation aux changements climatiques, dans le cadre de la mise en œuvre du Plan pour une économie verte 2030.</t>
  </si>
  <si>
    <t xml:space="preserve">No. de tel: </t>
  </si>
  <si>
    <t>Des conséquences sur les usages anthropiques/bien-être des populations ont-elles été identifiées/documentées</t>
  </si>
  <si>
    <t xml:space="preserve">Selon les niveaux de sévérité identifiés, vous serez questionné(e) sur les épisodes suivants: </t>
  </si>
  <si>
    <t>3. Quelle(s) entité(s) administrative(s) de votre territoire a/ont été touchée(s) ? Écrire le nom de la ou des MRC, municipalité(s)</t>
  </si>
  <si>
    <t xml:space="preserve">Bas niveau de la nappe phréatique. </t>
  </si>
  <si>
    <t xml:space="preserve">Développement immobilier / étalement urbain/ réseaux routiers ? </t>
  </si>
  <si>
    <t>Période chaude et sèche de plus courte durée (&lt;1 saison)</t>
  </si>
  <si>
    <t>Gestion inadaptée des variations de niveaux d’eau</t>
  </si>
  <si>
    <t>Réseau de distribution d'eau vétust</t>
  </si>
  <si>
    <t>Contamination chimique</t>
  </si>
  <si>
    <t xml:space="preserve">Organisation : </t>
  </si>
  <si>
    <t>Rôle :	 :</t>
  </si>
  <si>
    <t>Prénom et Nom :</t>
  </si>
  <si>
    <t>Contact 1</t>
  </si>
  <si>
    <t>Contact 2</t>
  </si>
  <si>
    <t>Contact 3</t>
  </si>
  <si>
    <t>0- Aucune conséquence/Ne sait pas</t>
  </si>
  <si>
    <t>Intro</t>
  </si>
  <si>
    <t>Information répondants</t>
  </si>
  <si>
    <t>a</t>
  </si>
  <si>
    <t>4 (spécifiez)</t>
  </si>
  <si>
    <t>Surconsommation d'eau (spé)</t>
  </si>
  <si>
    <t>Autre (spé)</t>
  </si>
  <si>
    <t>5 (surface)</t>
  </si>
  <si>
    <t>5 (Souterraine)</t>
  </si>
  <si>
    <t>5 (Spécifiez)</t>
  </si>
  <si>
    <t>7 (spé)</t>
  </si>
  <si>
    <t>8 (identification)</t>
  </si>
  <si>
    <t>8 (Sévérité)</t>
  </si>
  <si>
    <t>8 (des)</t>
  </si>
  <si>
    <t>12 (identification)</t>
  </si>
  <si>
    <t>12 (sévérité)</t>
  </si>
  <si>
    <t>12 (Description)</t>
  </si>
  <si>
    <t>15 (contact 1)</t>
  </si>
  <si>
    <t>15 (contact 2)</t>
  </si>
  <si>
    <t>15 (contact 3)</t>
  </si>
  <si>
    <t>b</t>
  </si>
  <si>
    <t>c</t>
  </si>
  <si>
    <t>Identification 1</t>
  </si>
  <si>
    <t>Identification 2</t>
  </si>
  <si>
    <t>Identification 3</t>
  </si>
  <si>
    <t>Identification 4</t>
  </si>
  <si>
    <t>Identification 5</t>
  </si>
  <si>
    <t>Identification 6</t>
  </si>
  <si>
    <t>Identification 7</t>
  </si>
  <si>
    <t>Identification 8</t>
  </si>
  <si>
    <t>Identification 9</t>
  </si>
  <si>
    <t>Identification 10</t>
  </si>
  <si>
    <t>Identification 11</t>
  </si>
  <si>
    <t>Identification 12</t>
  </si>
  <si>
    <t>Identification 13</t>
  </si>
  <si>
    <t>Identification 14</t>
  </si>
  <si>
    <t>Sévérité 1</t>
  </si>
  <si>
    <t>Sévérité 2</t>
  </si>
  <si>
    <t>Sévérité 3</t>
  </si>
  <si>
    <t>Sévérité 4</t>
  </si>
  <si>
    <t>Sévérité 5</t>
  </si>
  <si>
    <t>Sévérité 6</t>
  </si>
  <si>
    <t>Sévérité 7</t>
  </si>
  <si>
    <t>Sévérité 8</t>
  </si>
  <si>
    <t>Sévérité 9</t>
  </si>
  <si>
    <t>Sévérité 10</t>
  </si>
  <si>
    <t>Sévérité 11</t>
  </si>
  <si>
    <t>Sévérité 12</t>
  </si>
  <si>
    <t>Sévérité 13</t>
  </si>
  <si>
    <t>Sévérité 14</t>
  </si>
  <si>
    <t>Description 1</t>
  </si>
  <si>
    <t>Description 2</t>
  </si>
  <si>
    <t>Description 3</t>
  </si>
  <si>
    <t>Description 4</t>
  </si>
  <si>
    <t>Description 5</t>
  </si>
  <si>
    <t>Description 6</t>
  </si>
  <si>
    <t>Description 7</t>
  </si>
  <si>
    <t>Description 8</t>
  </si>
  <si>
    <t>Description 9</t>
  </si>
  <si>
    <t>Description 10</t>
  </si>
  <si>
    <t>Description 11</t>
  </si>
  <si>
    <t>Description 12</t>
  </si>
  <si>
    <t>Description 13</t>
  </si>
  <si>
    <t>Description 14</t>
  </si>
  <si>
    <t>Identification 15</t>
  </si>
  <si>
    <t>Sévérité 15</t>
  </si>
  <si>
    <t>Description 15</t>
  </si>
  <si>
    <t>d</t>
  </si>
  <si>
    <t>Rôle :</t>
  </si>
  <si>
    <t>Développement immobilier / étalement urbain/ réseaux routiers</t>
  </si>
  <si>
    <t xml:space="preserve">Altération de la qualité de l'eau potable (odeur, couleur, goût, etc.) </t>
  </si>
  <si>
    <t>Précisez le type de risque (ex. : microbiologique, chimique, autres)</t>
  </si>
  <si>
    <t>Température de l’eau</t>
  </si>
  <si>
    <t>Autres paramètres (ex. : odeur, couleur, goût, etc.)"  (spécifier)</t>
  </si>
  <si>
    <t>8(Sévérité)</t>
  </si>
  <si>
    <t>9 (des)</t>
  </si>
  <si>
    <t xml:space="preserve">8.a.  À votre connaissance, quels ont été les usagers de l'eau les plus affectés par ces conséquences ? (ex. : centres urbains, zones rurales, populations desservies par des puits privés ou petits réseaux, aînés…). Pourquoi ? </t>
  </si>
  <si>
    <t>8.a</t>
  </si>
  <si>
    <t>5. À votre connaissance, quels sont les paramètres ayant été affectés par le manque d’eau sévère?</t>
  </si>
  <si>
    <t xml:space="preserve">6. Est-ce que cet épisode de manque d'eau sévère a eu des conséquences sur les usages anthropiques et le bien-être/santé des populations ? 
(ex. : conflits d’usage entre différents utilisateurs)  </t>
  </si>
  <si>
    <t>Conséquences de cet épisode de manque d'eau sévère sur les usages anthropiques, le bien-être/santé des populations</t>
  </si>
  <si>
    <t>10. Est-ce que cet épisode de manque d'eau sévère a eu des conséquences sur les écosystèmes</t>
  </si>
  <si>
    <t>11.Quelles ont été les conséquences de cet épisode de manque d'eau sévère sur les écosystèmes ?</t>
  </si>
  <si>
    <t>10. Est-ce que cet épisode de manque d'eau sévère a eu des conséquences sur les écosystèmes ?</t>
  </si>
  <si>
    <t>Conséquences de cet épisode de manque d'eau sévère sur les écosystèmes</t>
  </si>
  <si>
    <t>15. Il est possible que nous souhaiterions approfondir les connaissances sur les conséquences de cet épisode de manque d'eau sévère dans la phase 2 du projet CASCADES (2023-2024). Dans cette éventualité, quels sont les intervenants avec qui nous devrions prendre contact ? (Organismes, municipalités, personnes-ressources, etc.) 
Si vous avez les coordonnées d'organisations et/ou d'individus avec qui nous devrions nous entretenir, s'il-vous-plaît nous les transmettre ci-dessous.</t>
  </si>
  <si>
    <t>4. À votre connaissance, quelles étaient les causes principales de cet épisode de manque d’eau sévère?</t>
  </si>
  <si>
    <t>Causes principales de cet épisode de manque d'eau sévère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</si>
</sst>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Calibri"/>
      <family val="2"/>
    </font>
    <font>
      <b/>
      <sz val="12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5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3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5C5E5F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3"/>
      <name val="Calibri"/>
      <family val="2"/>
      <scheme val="minor"/>
    </font>
    <font>
      <u/>
      <sz val="14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3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2"/>
      <color rgb="FF5C5E5F"/>
      <name val="Calibri"/>
      <family val="2"/>
      <scheme val="minor"/>
    </font>
    <font>
      <u/>
      <sz val="13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22">
    <xf numFmtId="0" fontId="0" fillId="0" borderId="0" xfId="0"/>
    <xf numFmtId="0" fontId="3" fillId="3" borderId="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/>
    <xf numFmtId="0" fontId="2" fillId="3" borderId="1" xfId="0" applyFont="1" applyFill="1" applyBorder="1" applyAlignment="1">
      <alignment horizontal="justify" vertical="center"/>
    </xf>
    <xf numFmtId="0" fontId="4" fillId="2" borderId="1" xfId="0" applyFont="1" applyFill="1" applyBorder="1"/>
    <xf numFmtId="0" fontId="4" fillId="3" borderId="2" xfId="0" applyFont="1" applyFill="1" applyBorder="1"/>
    <xf numFmtId="0" fontId="0" fillId="4" borderId="0" xfId="0" applyFill="1"/>
    <xf numFmtId="0" fontId="0" fillId="0" borderId="0" xfId="0" applyAlignment="1">
      <alignment horizontal="right"/>
    </xf>
    <xf numFmtId="0" fontId="0" fillId="6" borderId="1" xfId="0" applyFill="1" applyBorder="1"/>
    <xf numFmtId="0" fontId="0" fillId="6" borderId="0" xfId="0" applyFill="1"/>
    <xf numFmtId="0" fontId="6" fillId="0" borderId="0" xfId="1" applyFont="1"/>
    <xf numFmtId="0" fontId="6" fillId="5" borderId="0" xfId="1" applyFont="1" applyFill="1"/>
    <xf numFmtId="0" fontId="5" fillId="0" borderId="0" xfId="1"/>
    <xf numFmtId="0" fontId="9" fillId="0" borderId="0" xfId="0" applyFont="1"/>
    <xf numFmtId="0" fontId="0" fillId="6" borderId="1" xfId="0" applyFill="1" applyBorder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2" borderId="1" xfId="0" applyFont="1" applyFill="1" applyBorder="1" applyProtection="1">
      <protection locked="0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4" fillId="3" borderId="8" xfId="0" applyFont="1" applyFill="1" applyBorder="1"/>
    <xf numFmtId="0" fontId="10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justify" vertical="center"/>
    </xf>
    <xf numFmtId="0" fontId="11" fillId="0" borderId="0" xfId="0" applyFont="1" applyAlignment="1">
      <alignment vertical="top" wrapText="1"/>
    </xf>
    <xf numFmtId="0" fontId="12" fillId="0" borderId="0" xfId="0" applyFont="1"/>
    <xf numFmtId="0" fontId="2" fillId="3" borderId="1" xfId="0" applyFont="1" applyFill="1" applyBorder="1" applyAlignment="1">
      <alignment horizontal="justify" vertical="center" wrapText="1"/>
    </xf>
    <xf numFmtId="0" fontId="13" fillId="0" borderId="0" xfId="0" applyFont="1"/>
    <xf numFmtId="0" fontId="14" fillId="2" borderId="1" xfId="0" applyFont="1" applyFill="1" applyBorder="1" applyProtection="1">
      <protection locked="0"/>
    </xf>
    <xf numFmtId="0" fontId="2" fillId="0" borderId="0" xfId="0" applyFont="1" applyAlignment="1">
      <alignment horizontal="right"/>
    </xf>
    <xf numFmtId="0" fontId="14" fillId="2" borderId="1" xfId="0" applyFont="1" applyFill="1" applyBorder="1" applyAlignment="1" applyProtection="1">
      <alignment wrapText="1"/>
      <protection locked="0"/>
    </xf>
    <xf numFmtId="0" fontId="15" fillId="0" borderId="0" xfId="0" applyFon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vertical="center"/>
    </xf>
    <xf numFmtId="0" fontId="16" fillId="0" borderId="0" xfId="0" applyFont="1" applyAlignment="1">
      <alignment vertical="top"/>
    </xf>
    <xf numFmtId="0" fontId="17" fillId="0" borderId="0" xfId="0" applyFont="1" applyAlignment="1">
      <alignment vertical="top" wrapText="1"/>
    </xf>
    <xf numFmtId="0" fontId="18" fillId="0" borderId="0" xfId="0" applyFont="1" applyAlignment="1">
      <alignment horizontal="right"/>
    </xf>
    <xf numFmtId="0" fontId="4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6" borderId="1" xfId="0" applyFill="1" applyBorder="1" applyAlignment="1" applyProtection="1">
      <alignment horizontal="left" vertical="top" wrapText="1"/>
      <protection locked="0"/>
    </xf>
    <xf numFmtId="0" fontId="0" fillId="6" borderId="1" xfId="0" applyFill="1" applyBorder="1" applyAlignment="1" applyProtection="1">
      <alignment wrapText="1"/>
      <protection locked="0"/>
    </xf>
    <xf numFmtId="0" fontId="2" fillId="0" borderId="0" xfId="0" applyFont="1" applyAlignment="1" applyProtection="1">
      <alignment horizontal="right"/>
      <protection locked="0"/>
    </xf>
    <xf numFmtId="0" fontId="0" fillId="6" borderId="0" xfId="0" applyFill="1" applyProtection="1">
      <protection locked="0"/>
    </xf>
    <xf numFmtId="0" fontId="6" fillId="0" borderId="0" xfId="1" applyFont="1" applyFill="1"/>
    <xf numFmtId="0" fontId="19" fillId="0" borderId="0" xfId="0" applyFont="1" applyAlignment="1">
      <alignment vertical="top" wrapText="1"/>
    </xf>
    <xf numFmtId="0" fontId="19" fillId="0" borderId="10" xfId="0" applyFont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9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0" fillId="6" borderId="0" xfId="0" applyFill="1" applyAlignment="1">
      <alignment wrapText="1"/>
    </xf>
    <xf numFmtId="0" fontId="0" fillId="0" borderId="0" xfId="0" applyAlignment="1">
      <alignment horizontal="right" wrapText="1"/>
    </xf>
    <xf numFmtId="0" fontId="6" fillId="0" borderId="0" xfId="1" applyFont="1" applyFill="1" applyAlignment="1">
      <alignment wrapText="1"/>
    </xf>
    <xf numFmtId="0" fontId="6" fillId="0" borderId="0" xfId="1" applyFont="1" applyAlignment="1">
      <alignment wrapText="1"/>
    </xf>
    <xf numFmtId="0" fontId="18" fillId="0" borderId="0" xfId="0" applyFont="1" applyAlignment="1">
      <alignment horizontal="right" wrapText="1"/>
    </xf>
    <xf numFmtId="0" fontId="6" fillId="5" borderId="0" xfId="1" applyFont="1" applyFill="1" applyAlignment="1">
      <alignment wrapText="1"/>
    </xf>
    <xf numFmtId="0" fontId="10" fillId="0" borderId="0" xfId="0" applyFont="1" applyAlignment="1">
      <alignment wrapText="1"/>
    </xf>
    <xf numFmtId="0" fontId="20" fillId="0" borderId="0" xfId="1" applyFont="1"/>
    <xf numFmtId="0" fontId="16" fillId="0" borderId="0" xfId="0" applyFont="1" applyAlignment="1">
      <alignment horizontal="left" wrapText="1"/>
    </xf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 applyAlignment="1">
      <alignment vertical="top"/>
    </xf>
    <xf numFmtId="0" fontId="25" fillId="0" borderId="0" xfId="0" applyFont="1"/>
    <xf numFmtId="0" fontId="26" fillId="0" borderId="0" xfId="0" applyFont="1"/>
    <xf numFmtId="0" fontId="24" fillId="0" borderId="0" xfId="0" applyFont="1" applyAlignment="1">
      <alignment vertical="top" wrapText="1"/>
    </xf>
    <xf numFmtId="0" fontId="28" fillId="0" borderId="0" xfId="0" applyFont="1" applyAlignment="1">
      <alignment horizontal="left" wrapText="1"/>
    </xf>
    <xf numFmtId="0" fontId="0" fillId="6" borderId="1" xfId="0" applyFill="1" applyBorder="1" applyAlignment="1" applyProtection="1">
      <alignment horizontal="left" wrapText="1"/>
      <protection locked="0"/>
    </xf>
    <xf numFmtId="0" fontId="0" fillId="6" borderId="1" xfId="0" applyFill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0" fillId="0" borderId="0" xfId="0" applyAlignment="1">
      <alignment horizontal="left"/>
    </xf>
    <xf numFmtId="0" fontId="2" fillId="3" borderId="12" xfId="0" applyFont="1" applyFill="1" applyBorder="1" applyAlignment="1">
      <alignment horizontal="justify" vertical="center"/>
    </xf>
    <xf numFmtId="0" fontId="0" fillId="6" borderId="12" xfId="0" applyFill="1" applyBorder="1" applyProtection="1">
      <protection locked="0"/>
    </xf>
    <xf numFmtId="0" fontId="0" fillId="6" borderId="12" xfId="0" applyFill="1" applyBorder="1" applyAlignment="1" applyProtection="1">
      <alignment horizontal="left"/>
      <protection locked="0"/>
    </xf>
    <xf numFmtId="0" fontId="0" fillId="6" borderId="0" xfId="0" applyFill="1" applyAlignment="1" applyProtection="1">
      <alignment horizontal="left"/>
      <protection locked="0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horizontal="left" vertical="center" wrapText="1"/>
    </xf>
    <xf numFmtId="0" fontId="20" fillId="0" borderId="0" xfId="1" applyFont="1" applyAlignment="1"/>
    <xf numFmtId="0" fontId="29" fillId="0" borderId="0" xfId="1" applyFont="1" applyAlignment="1"/>
    <xf numFmtId="0" fontId="8" fillId="0" borderId="0" xfId="0" applyFont="1" applyAlignment="1">
      <alignment horizontal="left" vertical="top" wrapText="1"/>
    </xf>
    <xf numFmtId="0" fontId="0" fillId="6" borderId="1" xfId="0" applyFill="1" applyBorder="1" applyAlignment="1" applyProtection="1">
      <alignment horizontal="center"/>
      <protection locked="0"/>
    </xf>
    <xf numFmtId="0" fontId="0" fillId="6" borderId="6" xfId="0" applyFill="1" applyBorder="1" applyAlignment="1" applyProtection="1">
      <alignment horizontal="center"/>
      <protection locked="0"/>
    </xf>
    <xf numFmtId="0" fontId="0" fillId="6" borderId="9" xfId="0" applyFill="1" applyBorder="1" applyAlignment="1" applyProtection="1">
      <alignment horizontal="center"/>
      <protection locked="0"/>
    </xf>
    <xf numFmtId="0" fontId="0" fillId="6" borderId="7" xfId="0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6" borderId="6" xfId="0" applyFill="1" applyBorder="1" applyAlignment="1" applyProtection="1">
      <alignment horizontal="left" wrapText="1"/>
      <protection locked="0"/>
    </xf>
    <xf numFmtId="0" fontId="0" fillId="6" borderId="9" xfId="0" applyFill="1" applyBorder="1" applyAlignment="1" applyProtection="1">
      <alignment horizontal="left" wrapText="1"/>
      <protection locked="0"/>
    </xf>
    <xf numFmtId="0" fontId="0" fillId="6" borderId="7" xfId="0" applyFill="1" applyBorder="1" applyAlignment="1" applyProtection="1">
      <alignment horizontal="left" wrapText="1"/>
      <protection locked="0"/>
    </xf>
    <xf numFmtId="0" fontId="0" fillId="6" borderId="6" xfId="0" applyFill="1" applyBorder="1" applyAlignment="1" applyProtection="1">
      <alignment horizontal="left" vertical="top" wrapText="1"/>
      <protection locked="0"/>
    </xf>
    <xf numFmtId="0" fontId="0" fillId="6" borderId="9" xfId="0" applyFill="1" applyBorder="1" applyAlignment="1" applyProtection="1">
      <alignment horizontal="left" vertical="top" wrapText="1"/>
      <protection locked="0"/>
    </xf>
    <xf numFmtId="0" fontId="0" fillId="6" borderId="7" xfId="0" applyFill="1" applyBorder="1" applyAlignment="1" applyProtection="1">
      <alignment horizontal="left" vertical="top" wrapText="1"/>
      <protection locked="0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0" fillId="6" borderId="6" xfId="0" applyFill="1" applyBorder="1" applyAlignment="1">
      <alignment horizontal="center" wrapText="1"/>
    </xf>
    <xf numFmtId="0" fontId="0" fillId="6" borderId="9" xfId="0" applyFill="1" applyBorder="1" applyAlignment="1">
      <alignment horizontal="center" wrapText="1"/>
    </xf>
    <xf numFmtId="0" fontId="0" fillId="6" borderId="7" xfId="0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0" fillId="6" borderId="1" xfId="0" applyFill="1" applyBorder="1" applyAlignment="1" applyProtection="1">
      <alignment horizontal="left" wrapText="1"/>
      <protection locked="0"/>
    </xf>
    <xf numFmtId="0" fontId="16" fillId="0" borderId="12" xfId="0" applyFont="1" applyBorder="1" applyAlignment="1">
      <alignment horizontal="left" wrapText="1"/>
    </xf>
    <xf numFmtId="0" fontId="16" fillId="0" borderId="0" xfId="0" applyFont="1" applyAlignment="1">
      <alignment horizontal="left" vertical="top" wrapText="1"/>
    </xf>
    <xf numFmtId="0" fontId="0" fillId="6" borderId="1" xfId="0" applyFill="1" applyBorder="1" applyAlignment="1" applyProtection="1">
      <alignment horizontal="left"/>
      <protection locked="0"/>
    </xf>
    <xf numFmtId="0" fontId="0" fillId="6" borderId="6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6" xfId="0" applyFill="1" applyBorder="1" applyAlignment="1" applyProtection="1">
      <alignment horizontal="left"/>
      <protection locked="0"/>
    </xf>
    <xf numFmtId="0" fontId="0" fillId="6" borderId="9" xfId="0" applyFill="1" applyBorder="1" applyAlignment="1" applyProtection="1">
      <alignment horizontal="left"/>
      <protection locked="0"/>
    </xf>
    <xf numFmtId="0" fontId="0" fillId="6" borderId="7" xfId="0" applyFill="1" applyBorder="1" applyAlignment="1" applyProtection="1">
      <alignment horizontal="left"/>
      <protection locked="0"/>
    </xf>
    <xf numFmtId="0" fontId="0" fillId="6" borderId="1" xfId="0" applyFill="1" applyBorder="1" applyAlignment="1" applyProtection="1">
      <alignment horizontal="left" vertical="top" wrapText="1"/>
      <protection locked="0"/>
    </xf>
    <xf numFmtId="0" fontId="0" fillId="7" borderId="0" xfId="0" applyFill="1" applyAlignment="1">
      <alignment horizontal="center"/>
    </xf>
  </cellXfs>
  <cellStyles count="2">
    <cellStyle name="Lien hypertexte" xfId="1" builtinId="8"/>
    <cellStyle name="Normal" xfId="0" builtinId="0"/>
  </cellStyles>
  <dxfs count="132"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color auto="1"/>
      </font>
      <fill>
        <patternFill>
          <bgColor theme="3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>
          <bgColor theme="3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>
          <bgColor theme="0"/>
        </patternFill>
      </fill>
      <border>
        <left/>
        <right/>
        <top/>
        <bottom/>
      </border>
    </dxf>
    <dxf>
      <font>
        <color auto="1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auto="1"/>
      </font>
      <fill>
        <patternFill>
          <bgColor theme="3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>
          <bgColor theme="3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>
          <bgColor theme="0"/>
        </patternFill>
      </fill>
      <border>
        <left/>
        <right/>
        <top/>
        <bottom/>
      </border>
    </dxf>
    <dxf>
      <font>
        <color auto="1"/>
      </font>
      <fill>
        <patternFill>
          <bgColor theme="0"/>
        </patternFill>
      </fill>
      <border>
        <left/>
        <right/>
        <top/>
        <bottom/>
      </border>
    </dxf>
    <dxf>
      <font>
        <color auto="1"/>
      </font>
      <fill>
        <patternFill>
          <bgColor theme="3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>
          <bgColor theme="3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color auto="1"/>
      </font>
      <fill>
        <patternFill>
          <bgColor theme="0"/>
        </patternFill>
      </fill>
      <border>
        <left/>
        <right/>
        <top/>
        <bottom/>
      </border>
    </dxf>
    <dxf>
      <font>
        <color auto="1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f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f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5"/>
      </font>
    </dxf>
    <dxf>
      <font>
        <color rgb="FFC0000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5"/>
      </font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auto="1"/>
      </font>
      <fill>
        <patternFill>
          <bgColor theme="3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>
          <bgColor theme="3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>
          <bgColor theme="0"/>
        </patternFill>
      </fill>
      <border>
        <left/>
        <right/>
        <top/>
        <bottom/>
      </border>
    </dxf>
    <dxf>
      <font>
        <color auto="1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auto="1"/>
      </font>
      <fill>
        <patternFill>
          <bgColor theme="3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>
          <bgColor theme="3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>
          <bgColor theme="0"/>
        </patternFill>
      </fill>
      <border>
        <left/>
        <right/>
        <top/>
        <bottom/>
      </border>
    </dxf>
    <dxf>
      <font>
        <color auto="1"/>
      </font>
      <fill>
        <patternFill>
          <bgColor theme="0"/>
        </patternFill>
      </fill>
      <border>
        <left/>
        <right/>
        <top/>
        <bottom/>
      </border>
    </dxf>
    <dxf>
      <font>
        <color auto="1"/>
      </font>
      <fill>
        <patternFill>
          <bgColor theme="3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>
          <bgColor theme="3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color auto="1"/>
      </font>
      <fill>
        <patternFill>
          <bgColor theme="0"/>
        </patternFill>
      </fill>
      <border>
        <left/>
        <right/>
        <top/>
        <bottom/>
      </border>
    </dxf>
    <dxf>
      <font>
        <color auto="1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f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f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5"/>
      </font>
    </dxf>
    <dxf>
      <font>
        <color rgb="FFC0000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5"/>
      </font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auto="1"/>
      </font>
      <fill>
        <patternFill>
          <bgColor theme="3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>
          <bgColor theme="3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>
          <bgColor theme="0"/>
        </patternFill>
      </fill>
      <border>
        <left/>
        <right/>
        <top/>
        <bottom/>
      </border>
    </dxf>
    <dxf>
      <font>
        <color auto="1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auto="1"/>
      </font>
      <fill>
        <patternFill>
          <bgColor theme="3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>
          <bgColor theme="3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>
          <bgColor theme="0"/>
        </patternFill>
      </fill>
      <border>
        <left/>
        <right/>
        <top/>
        <bottom/>
      </border>
    </dxf>
    <dxf>
      <font>
        <color auto="1"/>
      </font>
      <fill>
        <patternFill>
          <bgColor theme="0"/>
        </patternFill>
      </fill>
      <border>
        <left/>
        <right/>
        <top/>
        <bottom/>
      </border>
    </dxf>
    <dxf>
      <font>
        <color auto="1"/>
      </font>
      <fill>
        <patternFill>
          <bgColor theme="3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>
          <bgColor theme="3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color auto="1"/>
      </font>
      <fill>
        <patternFill>
          <bgColor theme="0"/>
        </patternFill>
      </fill>
      <border>
        <left/>
        <right/>
        <top/>
        <bottom/>
      </border>
    </dxf>
    <dxf>
      <font>
        <color auto="1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f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f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5"/>
      </font>
    </dxf>
    <dxf>
      <font>
        <color rgb="FFC0000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5"/>
      </font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2F2F2"/>
      <color rgb="FFFCEB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#'Identification &#201;pisode '!A1"/><Relationship Id="rId6" Type="http://schemas.openxmlformats.org/officeDocument/2006/relationships/image" Target="../media/image5.png"/><Relationship Id="rId5" Type="http://schemas.openxmlformats.org/officeDocument/2006/relationships/image" Target="../media/image4.jpe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hyperlink" Target="#A!A1"/><Relationship Id="rId1" Type="http://schemas.openxmlformats.org/officeDocument/2006/relationships/hyperlink" Target="#Intro!A1"/><Relationship Id="rId4" Type="http://schemas.openxmlformats.org/officeDocument/2006/relationships/image" Target="../media/image7.sv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B!A1"/><Relationship Id="rId2" Type="http://schemas.openxmlformats.org/officeDocument/2006/relationships/image" Target="../media/image8.png"/><Relationship Id="rId1" Type="http://schemas.openxmlformats.org/officeDocument/2006/relationships/hyperlink" Target="#Intro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'C'!A1"/><Relationship Id="rId2" Type="http://schemas.openxmlformats.org/officeDocument/2006/relationships/image" Target="../media/image8.png"/><Relationship Id="rId1" Type="http://schemas.openxmlformats.org/officeDocument/2006/relationships/hyperlink" Target="#Intro!A1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'Pour retourner'!A1"/><Relationship Id="rId2" Type="http://schemas.openxmlformats.org/officeDocument/2006/relationships/image" Target="../media/image8.png"/><Relationship Id="rId1" Type="http://schemas.openxmlformats.org/officeDocument/2006/relationships/hyperlink" Target="#Intro!A1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png"/><Relationship Id="rId3" Type="http://schemas.openxmlformats.org/officeDocument/2006/relationships/image" Target="../media/image5.png"/><Relationship Id="rId7" Type="http://schemas.openxmlformats.org/officeDocument/2006/relationships/hyperlink" Target="#Intro!A1"/><Relationship Id="rId2" Type="http://schemas.openxmlformats.org/officeDocument/2006/relationships/image" Target="../media/image9.png"/><Relationship Id="rId1" Type="http://schemas.openxmlformats.org/officeDocument/2006/relationships/hyperlink" Target="mailto:kristelle.audet@groupeageco.ca?subject=Questionnaire%20OBV" TargetMode="External"/><Relationship Id="rId6" Type="http://schemas.openxmlformats.org/officeDocument/2006/relationships/image" Target="../media/image4.jpeg"/><Relationship Id="rId5" Type="http://schemas.openxmlformats.org/officeDocument/2006/relationships/image" Target="../media/image3.png"/><Relationship Id="rId4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7</xdr:row>
      <xdr:rowOff>66675</xdr:rowOff>
    </xdr:from>
    <xdr:to>
      <xdr:col>7</xdr:col>
      <xdr:colOff>173131</xdr:colOff>
      <xdr:row>27</xdr:row>
      <xdr:rowOff>723900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8010AF01-03E2-526E-55E1-07DF0654F9CC}"/>
            </a:ext>
          </a:extLst>
        </xdr:cNvPr>
        <xdr:cNvSpPr txBox="1"/>
      </xdr:nvSpPr>
      <xdr:spPr>
        <a:xfrm>
          <a:off x="390525" y="2314575"/>
          <a:ext cx="9355231" cy="44672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CA" sz="16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Information</a:t>
          </a:r>
          <a:r>
            <a:rPr lang="fr-CA" sz="1600" b="1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sur le projet de recherche </a:t>
          </a:r>
        </a:p>
        <a:p>
          <a:endParaRPr lang="fr-CA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CA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Ouranos, organisme frontière en matière de climatologie régionale et</a:t>
          </a:r>
          <a:r>
            <a:rPr lang="fr-CA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CA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pôle d’innovation québécois sur l’adaptation de la société à un climat changeant, met au cœur de ses priorités de recherche la caractérisation des épisodes de manque d’eau sévère et de leurs conséquences. À l’été 2022, Ouranos a mandaté une équipe de travail multidisciplinaire pour réaliser le projet CASCADES (</a:t>
          </a:r>
          <a:r>
            <a:rPr lang="fr-CA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Conséquences attendues survenant en contexte d’aggravation des déficits d’eau sévères au Québec</a:t>
          </a:r>
          <a:r>
            <a:rPr lang="fr-CA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).</a:t>
          </a:r>
        </a:p>
        <a:p>
          <a:r>
            <a:rPr lang="fr-CA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Ce projet,</a:t>
          </a:r>
          <a:r>
            <a:rPr lang="fr-CA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qui </a:t>
          </a:r>
          <a:r>
            <a:rPr lang="fr-CA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vise à brosser le portrait des conséquences des épisodes de manque d’eau sévère pour le Québec méridional en contexte de changements climatiques</a:t>
          </a:r>
          <a:r>
            <a:rPr lang="fr-CA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CA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permettra de pallier le manque de connaissances actuel.</a:t>
          </a:r>
          <a:r>
            <a:rPr lang="fr-CA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endParaRPr lang="fr-CA" sz="1200" b="1" cap="small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CA" sz="1400" b="1" cap="small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Objectifs</a:t>
          </a:r>
          <a:r>
            <a:rPr lang="fr-CA" sz="1400" b="1" cap="small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ce questionnaire</a:t>
          </a:r>
          <a:endParaRPr lang="fr-CA" sz="1400" b="1" cap="small">
            <a:solidFill>
              <a:schemeClr val="accent2"/>
            </a:solidFill>
            <a:effectLst/>
            <a:latin typeface="+mn-lt"/>
            <a:ea typeface="+mn-ea"/>
            <a:cs typeface="+mn-cs"/>
          </a:endParaRPr>
        </a:p>
        <a:p>
          <a:r>
            <a:rPr lang="fr-CA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Dans le cadre de ce projet, l’équipe de travail souhaite identifier des </a:t>
          </a:r>
          <a:r>
            <a:rPr lang="fr-CA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épisodes de manque d’eau sévère en</a:t>
          </a:r>
          <a:r>
            <a:rPr lang="fr-CA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matière</a:t>
          </a:r>
          <a:r>
            <a:rPr lang="fr-CA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d'eau</a:t>
          </a:r>
          <a:r>
            <a:rPr lang="fr-CA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CA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surface* ou d’eau souterraine**  </a:t>
          </a:r>
          <a:r>
            <a:rPr lang="fr-CA" sz="12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et</a:t>
          </a:r>
          <a:r>
            <a:rPr lang="fr-CA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CA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ayant induit des conséquences sur les usages anthropiques, le bien-être des populations et les écosystèmes naturels. </a:t>
          </a:r>
          <a:br>
            <a:rPr lang="fr-CA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fr-CA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CA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Ce questionnaire a pour objectif</a:t>
          </a:r>
          <a:r>
            <a:rPr lang="fr-CA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CA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 nous aider à</a:t>
          </a:r>
          <a:r>
            <a:rPr lang="fr-CA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identifier </a:t>
          </a:r>
          <a:r>
            <a:rPr lang="fr-CA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les épisodes de manque d’eau les plus sévères survenus sur votre territoire d'intervention. Pour les évènements, nous souhaitons vous demander</a:t>
          </a:r>
          <a:r>
            <a:rPr lang="fr-CA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CA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 rassembler le plus finement possible les conséquences sociales, environnementales et économiques observées.  À terme, le projet consistera à projeter ces conséquences recensées dans un futur climatique possible (Québec à +2°C, +3°C, +4°C). </a:t>
          </a:r>
        </a:p>
        <a:p>
          <a:endParaRPr lang="fr-CA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CA" sz="1000" b="1" i="0"/>
            <a:t>*Eau de surface : </a:t>
          </a:r>
          <a:r>
            <a:rPr lang="fr-CA" sz="1000" i="0"/>
            <a:t>les eaux de surface regroupe l’ensemble des masses d’eau courantes ou stagnantes en contact direct avec l’atmosphère. Ces eaux peuvent être douces, saumâtres ou encore salées selon leur emplacement.</a:t>
          </a:r>
        </a:p>
        <a:p>
          <a:r>
            <a:rPr lang="fr-CA" sz="1000" i="0"/>
            <a:t>Source : https://www.cieau.com/connaitre-leau/leau-dans-la-nature/les-eaux-de-surface-des-ressources-protegees-controlees-et-de-bonne-qualite/</a:t>
          </a:r>
        </a:p>
        <a:p>
          <a:endParaRPr lang="fr-CA" sz="1000" b="1" i="0"/>
        </a:p>
        <a:p>
          <a:r>
            <a:rPr lang="fr-CA" sz="1000" b="1" i="0"/>
            <a:t>**Eau souterraine : </a:t>
          </a:r>
          <a:r>
            <a:rPr lang="fr-CA" sz="1000" i="0"/>
            <a:t>L’eau souterraine se définit comme étant l’eau qui est présente dans les pores et interstices des roches ou des sédiments dans le sol. Source : https://rqes.ca/definition-de-leau-souterraine/</a:t>
          </a:r>
        </a:p>
      </xdr:txBody>
    </xdr:sp>
    <xdr:clientData/>
  </xdr:twoCellAnchor>
  <xdr:twoCellAnchor>
    <xdr:from>
      <xdr:col>8</xdr:col>
      <xdr:colOff>163981</xdr:colOff>
      <xdr:row>8</xdr:row>
      <xdr:rowOff>47625</xdr:rowOff>
    </xdr:from>
    <xdr:to>
      <xdr:col>13</xdr:col>
      <xdr:colOff>485775</xdr:colOff>
      <xdr:row>24</xdr:row>
      <xdr:rowOff>57150</xdr:rowOff>
    </xdr:to>
    <xdr:sp macro="" textlink="">
      <xdr:nvSpPr>
        <xdr:cNvPr id="12" name="ZoneTexte 11">
          <a:extLst>
            <a:ext uri="{FF2B5EF4-FFF2-40B4-BE49-F238E27FC236}">
              <a16:creationId xmlns:a16="http://schemas.microsoft.com/office/drawing/2014/main" id="{70B2AECE-ED21-4D6C-87B4-C90180C94643}"/>
            </a:ext>
          </a:extLst>
        </xdr:cNvPr>
        <xdr:cNvSpPr txBox="1"/>
      </xdr:nvSpPr>
      <xdr:spPr>
        <a:xfrm>
          <a:off x="10498606" y="2562225"/>
          <a:ext cx="4131794" cy="30575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CA" sz="1400" b="1" i="1"/>
            <a:t>Instructions</a:t>
          </a:r>
          <a:r>
            <a:rPr lang="fr-CA" sz="1400" b="1" i="1" baseline="0"/>
            <a:t> pour le répondant </a:t>
          </a:r>
        </a:p>
        <a:p>
          <a:endParaRPr lang="fr-CA" sz="1100" baseline="0"/>
        </a:p>
        <a:p>
          <a:r>
            <a:rPr lang="fr-CA" sz="1600" b="1" baseline="0">
              <a:solidFill>
                <a:srgbClr val="FF0000"/>
              </a:solidFill>
            </a:rPr>
            <a:t>- Veuillez remplir les cases gris pâle des différentes questions </a:t>
          </a:r>
        </a:p>
        <a:p>
          <a:endParaRPr lang="fr-CA" sz="1600" b="1" baseline="0">
            <a:solidFill>
              <a:srgbClr val="FF0000"/>
            </a:solidFill>
          </a:endParaRPr>
        </a:p>
        <a:p>
          <a:r>
            <a:rPr lang="fr-CA" sz="1600" b="1" baseline="0">
              <a:solidFill>
                <a:srgbClr val="FF0000"/>
              </a:solidFill>
            </a:rPr>
            <a:t>- Utilisez les boutons pour vous déplacer d'un onglet à l'autre</a:t>
          </a:r>
        </a:p>
        <a:p>
          <a:endParaRPr lang="fr-CA" sz="1600" b="1" baseline="0">
            <a:solidFill>
              <a:srgbClr val="FF0000"/>
            </a:solidFill>
          </a:endParaRPr>
        </a:p>
        <a:p>
          <a:r>
            <a:rPr lang="fr-CA" sz="1600" b="1" baseline="0">
              <a:solidFill>
                <a:srgbClr val="FF0000"/>
              </a:solidFill>
            </a:rPr>
            <a:t>- Vous serez questionné (e) sur les 3 épisodes de manque d'eau les plus sévères que vous aurez entrés dans l'onglet "Identification d'épisode"</a:t>
          </a:r>
          <a:endParaRPr lang="fr-CA" sz="1200" baseline="0"/>
        </a:p>
        <a:p>
          <a:endParaRPr lang="fr-CA" sz="1100" baseline="0"/>
        </a:p>
      </xdr:txBody>
    </xdr:sp>
    <xdr:clientData/>
  </xdr:twoCellAnchor>
  <xdr:twoCellAnchor>
    <xdr:from>
      <xdr:col>12</xdr:col>
      <xdr:colOff>228600</xdr:colOff>
      <xdr:row>21</xdr:row>
      <xdr:rowOff>151786</xdr:rowOff>
    </xdr:from>
    <xdr:to>
      <xdr:col>14</xdr:col>
      <xdr:colOff>359469</xdr:colOff>
      <xdr:row>28</xdr:row>
      <xdr:rowOff>0</xdr:rowOff>
    </xdr:to>
    <xdr:sp macro="" textlink="">
      <xdr:nvSpPr>
        <xdr:cNvPr id="13" name="ZoneTexte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2022519-9FB0-4CDE-B9ED-794A10A650D4}"/>
            </a:ext>
          </a:extLst>
        </xdr:cNvPr>
        <xdr:cNvSpPr txBox="1"/>
      </xdr:nvSpPr>
      <xdr:spPr>
        <a:xfrm>
          <a:off x="12820650" y="5409586"/>
          <a:ext cx="1654869" cy="1334114"/>
        </a:xfrm>
        <a:prstGeom prst="rightArrow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CA" sz="2400">
              <a:solidFill>
                <a:schemeClr val="bg1"/>
              </a:solidFill>
            </a:rPr>
            <a:t>Débuter</a:t>
          </a:r>
          <a:endParaRPr lang="fr-CA" sz="110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2</xdr:col>
      <xdr:colOff>628650</xdr:colOff>
      <xdr:row>0</xdr:row>
      <xdr:rowOff>161926</xdr:rowOff>
    </xdr:from>
    <xdr:to>
      <xdr:col>4</xdr:col>
      <xdr:colOff>1400175</xdr:colOff>
      <xdr:row>1</xdr:row>
      <xdr:rowOff>44646</xdr:rowOff>
    </xdr:to>
    <xdr:pic>
      <xdr:nvPicPr>
        <xdr:cNvPr id="15" name="Image 14" descr="Service-conseil en environnement - T2 Environnement">
          <a:extLst>
            <a:ext uri="{FF2B5EF4-FFF2-40B4-BE49-F238E27FC236}">
              <a16:creationId xmlns:a16="http://schemas.microsoft.com/office/drawing/2014/main" id="{8F5961F3-720E-E251-7236-BC37826774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3075" y="161926"/>
          <a:ext cx="1914525" cy="10066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1534744</xdr:colOff>
      <xdr:row>0</xdr:row>
      <xdr:rowOff>171450</xdr:rowOff>
    </xdr:from>
    <xdr:to>
      <xdr:col>7</xdr:col>
      <xdr:colOff>304799</xdr:colOff>
      <xdr:row>1</xdr:row>
      <xdr:rowOff>174624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3BA4CDB3-4925-4CB4-DB05-CEA7C6AAF6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02169" y="171450"/>
          <a:ext cx="2275255" cy="1127124"/>
        </a:xfrm>
        <a:prstGeom prst="rect">
          <a:avLst/>
        </a:prstGeom>
      </xdr:spPr>
    </xdr:pic>
    <xdr:clientData/>
  </xdr:twoCellAnchor>
  <xdr:twoCellAnchor editAs="oneCell">
    <xdr:from>
      <xdr:col>1</xdr:col>
      <xdr:colOff>152400</xdr:colOff>
      <xdr:row>0</xdr:row>
      <xdr:rowOff>266700</xdr:rowOff>
    </xdr:from>
    <xdr:to>
      <xdr:col>1</xdr:col>
      <xdr:colOff>1743075</xdr:colOff>
      <xdr:row>0</xdr:row>
      <xdr:rowOff>885296</xdr:rowOff>
    </xdr:to>
    <xdr:pic>
      <xdr:nvPicPr>
        <xdr:cNvPr id="3" name="Image 2" descr="OURANOS - Consortium sur la climatologie régionale et l'adaptation aux  changements climatiques | Conseil de l'innovation du Québec">
          <a:extLst>
            <a:ext uri="{FF2B5EF4-FFF2-40B4-BE49-F238E27FC236}">
              <a16:creationId xmlns:a16="http://schemas.microsoft.com/office/drawing/2014/main" id="{3CE90B66-5626-1A17-52BD-7F9FE89630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266700"/>
          <a:ext cx="1590675" cy="6185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2038350</xdr:colOff>
      <xdr:row>0</xdr:row>
      <xdr:rowOff>190500</xdr:rowOff>
    </xdr:from>
    <xdr:to>
      <xdr:col>1</xdr:col>
      <xdr:colOff>3697800</xdr:colOff>
      <xdr:row>0</xdr:row>
      <xdr:rowOff>1019175</xdr:rowOff>
    </xdr:to>
    <xdr:pic>
      <xdr:nvPicPr>
        <xdr:cNvPr id="6" name="Image 5" descr="ECPAR | Groupe AGÉCO">
          <a:extLst>
            <a:ext uri="{FF2B5EF4-FFF2-40B4-BE49-F238E27FC236}">
              <a16:creationId xmlns:a16="http://schemas.microsoft.com/office/drawing/2014/main" id="{D703043C-49ED-A872-8A2D-F66F469864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9350" y="190500"/>
          <a:ext cx="1659450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3867150</xdr:colOff>
      <xdr:row>0</xdr:row>
      <xdr:rowOff>77345</xdr:rowOff>
    </xdr:from>
    <xdr:to>
      <xdr:col>3</xdr:col>
      <xdr:colOff>114300</xdr:colOff>
      <xdr:row>1</xdr:row>
      <xdr:rowOff>218905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2A2671A3-3FD0-4C2E-9C83-F6A07013A8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248150" y="77345"/>
          <a:ext cx="1590675" cy="12655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377825</xdr:colOff>
      <xdr:row>1</xdr:row>
      <xdr:rowOff>38100</xdr:rowOff>
    </xdr:from>
    <xdr:to>
      <xdr:col>16</xdr:col>
      <xdr:colOff>85725</xdr:colOff>
      <xdr:row>13</xdr:row>
      <xdr:rowOff>0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AF27C1E8-B21D-4E45-A0E0-782CB442E0F9}"/>
            </a:ext>
          </a:extLst>
        </xdr:cNvPr>
        <xdr:cNvSpPr txBox="1"/>
      </xdr:nvSpPr>
      <xdr:spPr>
        <a:xfrm>
          <a:off x="13912850" y="1266825"/>
          <a:ext cx="2708275" cy="356235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CA" sz="18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Dans</a:t>
          </a:r>
          <a:r>
            <a:rPr lang="fr-CA" sz="18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les 3 prochains onglets, vous serez invité(e) à documenter les conséquences reliées aux</a:t>
          </a:r>
          <a:br>
            <a:rPr lang="fr-CA" sz="18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fr-CA" sz="18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épisodes les plus sévères</a:t>
          </a:r>
          <a:r>
            <a:rPr lang="fr-CA" sz="18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.*</a:t>
          </a:r>
          <a:br>
            <a:rPr lang="fr-CA" sz="18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fr-CA" sz="18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CA" sz="14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*La sélection des épisodes les plus sévères s'effectue automatiquement selon les degrés de sévérité sélectionnés pour chaque épisode.</a:t>
          </a:r>
        </a:p>
        <a:p>
          <a:r>
            <a:rPr lang="fr-CA" sz="18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endParaRPr lang="fr-CA" sz="18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114300</xdr:colOff>
      <xdr:row>0</xdr:row>
      <xdr:rowOff>133350</xdr:rowOff>
    </xdr:from>
    <xdr:to>
      <xdr:col>12</xdr:col>
      <xdr:colOff>0</xdr:colOff>
      <xdr:row>0</xdr:row>
      <xdr:rowOff>1019175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944DF846-5F88-4902-9F58-040C97F7D862}"/>
            </a:ext>
          </a:extLst>
        </xdr:cNvPr>
        <xdr:cNvSpPr txBox="1"/>
      </xdr:nvSpPr>
      <xdr:spPr>
        <a:xfrm>
          <a:off x="1371600" y="133350"/>
          <a:ext cx="11744325" cy="8858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CA" sz="18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À votre connaissance, veuillez identifier dans le</a:t>
          </a:r>
          <a:r>
            <a:rPr lang="fr-CA" sz="18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tableau ci-dessous</a:t>
          </a:r>
          <a:r>
            <a:rPr lang="fr-CA" sz="18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les épisodes de manque </a:t>
          </a:r>
          <a:r>
            <a:rPr lang="fr-CA" sz="1800" b="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d'eau (souterraine</a:t>
          </a:r>
          <a:r>
            <a:rPr lang="fr-CA" sz="1800" b="0" u="non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et de surface) sévères </a:t>
          </a:r>
          <a:r>
            <a:rPr lang="fr-CA" sz="18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 cours des 25 dernières années sur votre territoire</a:t>
          </a:r>
          <a:r>
            <a:rPr lang="fr-CA" sz="18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d'intervention.</a:t>
          </a:r>
          <a:r>
            <a:rPr lang="fr-CA" sz="18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</xdr:txBody>
    </xdr:sp>
    <xdr:clientData/>
  </xdr:twoCellAnchor>
  <xdr:twoCellAnchor>
    <xdr:from>
      <xdr:col>0</xdr:col>
      <xdr:colOff>66675</xdr:colOff>
      <xdr:row>0</xdr:row>
      <xdr:rowOff>361949</xdr:rowOff>
    </xdr:from>
    <xdr:to>
      <xdr:col>0</xdr:col>
      <xdr:colOff>1095374</xdr:colOff>
      <xdr:row>0</xdr:row>
      <xdr:rowOff>1019175</xdr:rowOff>
    </xdr:to>
    <xdr:sp macro="" textlink="">
      <xdr:nvSpPr>
        <xdr:cNvPr id="7" name="ZoneTexte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14C3156-625C-490D-BC88-B22EF52600C1}"/>
            </a:ext>
          </a:extLst>
        </xdr:cNvPr>
        <xdr:cNvSpPr txBox="1"/>
      </xdr:nvSpPr>
      <xdr:spPr>
        <a:xfrm>
          <a:off x="66675" y="361949"/>
          <a:ext cx="1028699" cy="657226"/>
        </a:xfrm>
        <a:prstGeom prst="round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CA" sz="1100">
              <a:solidFill>
                <a:schemeClr val="bg1"/>
              </a:solidFill>
            </a:rPr>
            <a:t>Retour</a:t>
          </a:r>
          <a:r>
            <a:rPr lang="fr-CA" sz="1100" baseline="0">
              <a:solidFill>
                <a:schemeClr val="bg1"/>
              </a:solidFill>
            </a:rPr>
            <a:t> aux </a:t>
          </a:r>
        </a:p>
        <a:p>
          <a:pPr algn="ctr"/>
          <a:r>
            <a:rPr lang="fr-CA" sz="1100" baseline="0">
              <a:solidFill>
                <a:schemeClr val="bg1"/>
              </a:solidFill>
            </a:rPr>
            <a:t>instructions</a:t>
          </a:r>
          <a:endParaRPr lang="fr-CA" sz="1100">
            <a:solidFill>
              <a:schemeClr val="bg1"/>
            </a:solidFill>
          </a:endParaRPr>
        </a:p>
      </xdr:txBody>
    </xdr:sp>
    <xdr:clientData/>
  </xdr:twoCellAnchor>
  <xdr:twoCellAnchor>
    <xdr:from>
      <xdr:col>0</xdr:col>
      <xdr:colOff>28575</xdr:colOff>
      <xdr:row>14</xdr:row>
      <xdr:rowOff>19048</xdr:rowOff>
    </xdr:from>
    <xdr:to>
      <xdr:col>4</xdr:col>
      <xdr:colOff>257175</xdr:colOff>
      <xdr:row>19</xdr:row>
      <xdr:rowOff>161925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CF613F7A-6564-4F80-BBD4-A778AEB26ADD}"/>
            </a:ext>
          </a:extLst>
        </xdr:cNvPr>
        <xdr:cNvSpPr txBox="1"/>
      </xdr:nvSpPr>
      <xdr:spPr>
        <a:xfrm>
          <a:off x="28575" y="4867273"/>
          <a:ext cx="4400550" cy="1285877"/>
        </a:xfrm>
        <a:prstGeom prst="bentUpArrow">
          <a:avLst>
            <a:gd name="adj1" fmla="val 39844"/>
            <a:gd name="adj2" fmla="val 33594"/>
            <a:gd name="adj3" fmla="val 32813"/>
          </a:avLst>
        </a:prstGeom>
        <a:solidFill>
          <a:schemeClr val="tx2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CA" sz="12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Complétez toues les colonnes pour les épisodes identifiés. </a:t>
          </a:r>
          <a:endParaRPr lang="fr-CA" sz="1200">
            <a:solidFill>
              <a:schemeClr val="bg1"/>
            </a:solidFill>
          </a:endParaRPr>
        </a:p>
      </xdr:txBody>
    </xdr:sp>
    <xdr:clientData/>
  </xdr:twoCellAnchor>
  <xdr:twoCellAnchor>
    <xdr:from>
      <xdr:col>5</xdr:col>
      <xdr:colOff>9527</xdr:colOff>
      <xdr:row>14</xdr:row>
      <xdr:rowOff>133350</xdr:rowOff>
    </xdr:from>
    <xdr:to>
      <xdr:col>12</xdr:col>
      <xdr:colOff>133351</xdr:colOff>
      <xdr:row>22</xdr:row>
      <xdr:rowOff>142875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812476FA-C1D7-1876-1645-7B477CDDB040}"/>
            </a:ext>
          </a:extLst>
        </xdr:cNvPr>
        <xdr:cNvSpPr/>
      </xdr:nvSpPr>
      <xdr:spPr>
        <a:xfrm>
          <a:off x="4943477" y="4629150"/>
          <a:ext cx="8582024" cy="1866900"/>
        </a:xfrm>
        <a:prstGeom prst="rect">
          <a:avLst/>
        </a:prstGeom>
        <a:noFill/>
        <a:ln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14</xdr:col>
      <xdr:colOff>104776</xdr:colOff>
      <xdr:row>14</xdr:row>
      <xdr:rowOff>9525</xdr:rowOff>
    </xdr:from>
    <xdr:to>
      <xdr:col>17</xdr:col>
      <xdr:colOff>0</xdr:colOff>
      <xdr:row>22</xdr:row>
      <xdr:rowOff>0</xdr:rowOff>
    </xdr:to>
    <xdr:sp macro="" textlink="">
      <xdr:nvSpPr>
        <xdr:cNvPr id="2" name="ZoneTexte 1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902A0C9E-AF1F-4D62-A705-461835C2BC0D}"/>
            </a:ext>
          </a:extLst>
        </xdr:cNvPr>
        <xdr:cNvSpPr txBox="1"/>
      </xdr:nvSpPr>
      <xdr:spPr>
        <a:xfrm>
          <a:off x="14697076" y="4848225"/>
          <a:ext cx="1809749" cy="1514475"/>
        </a:xfrm>
        <a:prstGeom prst="rightArrow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CA" sz="1600">
              <a:solidFill>
                <a:schemeClr val="bg1"/>
              </a:solidFill>
            </a:rPr>
            <a:t>Suivant</a:t>
          </a:r>
          <a:endParaRPr lang="fr-CA" sz="110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5</xdr:col>
      <xdr:colOff>73800</xdr:colOff>
      <xdr:row>19</xdr:row>
      <xdr:rowOff>142874</xdr:rowOff>
    </xdr:from>
    <xdr:to>
      <xdr:col>5</xdr:col>
      <xdr:colOff>714375</xdr:colOff>
      <xdr:row>22</xdr:row>
      <xdr:rowOff>69074</xdr:rowOff>
    </xdr:to>
    <xdr:pic>
      <xdr:nvPicPr>
        <xdr:cNvPr id="11" name="Graphique 10" descr="Avertissement avec un remplissage uni">
          <a:extLst>
            <a:ext uri="{FF2B5EF4-FFF2-40B4-BE49-F238E27FC236}">
              <a16:creationId xmlns:a16="http://schemas.microsoft.com/office/drawing/2014/main" id="{6E2811D1-FA76-6232-9BDB-75DFF7F328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5007750" y="5781674"/>
          <a:ext cx="640575" cy="6405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138546</xdr:colOff>
      <xdr:row>0</xdr:row>
      <xdr:rowOff>104775</xdr:rowOff>
    </xdr:from>
    <xdr:to>
      <xdr:col>10</xdr:col>
      <xdr:colOff>389282</xdr:colOff>
      <xdr:row>42</xdr:row>
      <xdr:rowOff>209550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6CB1F12B-8E9C-83D4-6E5D-7FC9093170F3}"/>
            </a:ext>
          </a:extLst>
        </xdr:cNvPr>
        <xdr:cNvSpPr/>
      </xdr:nvSpPr>
      <xdr:spPr>
        <a:xfrm>
          <a:off x="1489364" y="104775"/>
          <a:ext cx="13325963" cy="9976139"/>
        </a:xfrm>
        <a:prstGeom prst="rect">
          <a:avLst/>
        </a:prstGeom>
        <a:noFill/>
        <a:ln w="38100">
          <a:solidFill>
            <a:schemeClr val="tx2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2</xdr:col>
      <xdr:colOff>121227</xdr:colOff>
      <xdr:row>42</xdr:row>
      <xdr:rowOff>511175</xdr:rowOff>
    </xdr:from>
    <xdr:to>
      <xdr:col>10</xdr:col>
      <xdr:colOff>380999</xdr:colOff>
      <xdr:row>101</xdr:row>
      <xdr:rowOff>314325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72BF6AF6-509C-484D-AF59-E830B8CE65D5}"/>
            </a:ext>
          </a:extLst>
        </xdr:cNvPr>
        <xdr:cNvSpPr/>
      </xdr:nvSpPr>
      <xdr:spPr>
        <a:xfrm>
          <a:off x="1472045" y="10382539"/>
          <a:ext cx="13334999" cy="18264331"/>
        </a:xfrm>
        <a:prstGeom prst="rect">
          <a:avLst/>
        </a:prstGeom>
        <a:noFill/>
        <a:ln w="38100">
          <a:solidFill>
            <a:schemeClr val="tx2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2</xdr:col>
      <xdr:colOff>85725</xdr:colOff>
      <xdr:row>101</xdr:row>
      <xdr:rowOff>581024</xdr:rowOff>
    </xdr:from>
    <xdr:to>
      <xdr:col>10</xdr:col>
      <xdr:colOff>381000</xdr:colOff>
      <xdr:row>148</xdr:row>
      <xdr:rowOff>57149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2039DBB0-7B22-4F07-B727-8CE415DE85A5}"/>
            </a:ext>
          </a:extLst>
        </xdr:cNvPr>
        <xdr:cNvSpPr/>
      </xdr:nvSpPr>
      <xdr:spPr>
        <a:xfrm>
          <a:off x="1447800" y="28936949"/>
          <a:ext cx="13373100" cy="10487025"/>
        </a:xfrm>
        <a:prstGeom prst="rect">
          <a:avLst/>
        </a:prstGeom>
        <a:noFill/>
        <a:ln w="38100">
          <a:solidFill>
            <a:schemeClr val="tx2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1</xdr:col>
      <xdr:colOff>133350</xdr:colOff>
      <xdr:row>0</xdr:row>
      <xdr:rowOff>161925</xdr:rowOff>
    </xdr:from>
    <xdr:to>
      <xdr:col>2</xdr:col>
      <xdr:colOff>57150</xdr:colOff>
      <xdr:row>2</xdr:row>
      <xdr:rowOff>180975</xdr:rowOff>
    </xdr:to>
    <xdr:sp macro="" textlink="">
      <xdr:nvSpPr>
        <xdr:cNvPr id="6" name="ZoneTexte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401E960-154E-4EEC-B46C-703754F41AC9}"/>
            </a:ext>
          </a:extLst>
        </xdr:cNvPr>
        <xdr:cNvSpPr txBox="1"/>
      </xdr:nvSpPr>
      <xdr:spPr>
        <a:xfrm>
          <a:off x="466725" y="161925"/>
          <a:ext cx="933450" cy="542925"/>
        </a:xfrm>
        <a:prstGeom prst="round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CA" sz="1100">
              <a:solidFill>
                <a:schemeClr val="bg1"/>
              </a:solidFill>
            </a:rPr>
            <a:t>Retour</a:t>
          </a:r>
          <a:r>
            <a:rPr lang="fr-CA" sz="1100" baseline="0">
              <a:solidFill>
                <a:schemeClr val="bg1"/>
              </a:solidFill>
            </a:rPr>
            <a:t> aux </a:t>
          </a:r>
        </a:p>
        <a:p>
          <a:pPr algn="ctr"/>
          <a:r>
            <a:rPr lang="fr-CA" sz="1100" baseline="0">
              <a:solidFill>
                <a:schemeClr val="bg1"/>
              </a:solidFill>
            </a:rPr>
            <a:t>instructions</a:t>
          </a:r>
          <a:endParaRPr lang="fr-CA" sz="1100">
            <a:solidFill>
              <a:schemeClr val="bg1"/>
            </a:solidFill>
          </a:endParaRPr>
        </a:p>
      </xdr:txBody>
    </xdr:sp>
    <xdr:clientData/>
  </xdr:twoCellAnchor>
  <xdr:twoCellAnchor>
    <xdr:from>
      <xdr:col>2</xdr:col>
      <xdr:colOff>99392</xdr:colOff>
      <xdr:row>148</xdr:row>
      <xdr:rowOff>190500</xdr:rowOff>
    </xdr:from>
    <xdr:to>
      <xdr:col>10</xdr:col>
      <xdr:colOff>419100</xdr:colOff>
      <xdr:row>154</xdr:row>
      <xdr:rowOff>13607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1A8557B2-DAC1-41F4-9804-30DD3522CAA2}"/>
            </a:ext>
          </a:extLst>
        </xdr:cNvPr>
        <xdr:cNvSpPr/>
      </xdr:nvSpPr>
      <xdr:spPr>
        <a:xfrm>
          <a:off x="1461467" y="39557325"/>
          <a:ext cx="13397533" cy="2404382"/>
        </a:xfrm>
        <a:prstGeom prst="rect">
          <a:avLst/>
        </a:prstGeom>
        <a:noFill/>
        <a:ln w="38100">
          <a:solidFill>
            <a:schemeClr val="tx2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2</xdr:col>
      <xdr:colOff>755197</xdr:colOff>
      <xdr:row>65</xdr:row>
      <xdr:rowOff>77560</xdr:rowOff>
    </xdr:from>
    <xdr:to>
      <xdr:col>5</xdr:col>
      <xdr:colOff>0</xdr:colOff>
      <xdr:row>75</xdr:row>
      <xdr:rowOff>0</xdr:rowOff>
    </xdr:to>
    <xdr:grpSp>
      <xdr:nvGrpSpPr>
        <xdr:cNvPr id="13" name="Groupe 12">
          <a:extLst>
            <a:ext uri="{FF2B5EF4-FFF2-40B4-BE49-F238E27FC236}">
              <a16:creationId xmlns:a16="http://schemas.microsoft.com/office/drawing/2014/main" id="{65DCD9C6-B2A3-50D4-0142-1ABD9C6C2838}"/>
            </a:ext>
          </a:extLst>
        </xdr:cNvPr>
        <xdr:cNvGrpSpPr/>
      </xdr:nvGrpSpPr>
      <xdr:grpSpPr>
        <a:xfrm>
          <a:off x="2180772" y="16812985"/>
          <a:ext cx="7096578" cy="1827440"/>
          <a:chOff x="2117272" y="16127185"/>
          <a:chExt cx="6740978" cy="1827440"/>
        </a:xfrm>
      </xdr:grpSpPr>
      <xdr:sp macro="" textlink="">
        <xdr:nvSpPr>
          <xdr:cNvPr id="5" name="ZoneTexte 4">
            <a:extLst>
              <a:ext uri="{FF2B5EF4-FFF2-40B4-BE49-F238E27FC236}">
                <a16:creationId xmlns:a16="http://schemas.microsoft.com/office/drawing/2014/main" id="{338288E4-9A9E-4DA4-9834-5BBB563DAD0B}"/>
              </a:ext>
            </a:extLst>
          </xdr:cNvPr>
          <xdr:cNvSpPr txBox="1"/>
        </xdr:nvSpPr>
        <xdr:spPr>
          <a:xfrm>
            <a:off x="2117272" y="16127185"/>
            <a:ext cx="6740978" cy="1827440"/>
          </a:xfrm>
          <a:prstGeom prst="rect">
            <a:avLst/>
          </a:prstGeom>
          <a:solidFill>
            <a:schemeClr val="bg1">
              <a:lumMod val="95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CA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*Les</a:t>
            </a:r>
            <a:r>
              <a:rPr lang="fr-CA" sz="1100" b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épisodes de manque d'eau sévère peuvent donner lieu à des conflits d'usage entre différents utilisateurs. Voici un tableau résumant les principaux usages de l'eau (hors cours d'eau et dans l'eau). </a:t>
            </a:r>
          </a:p>
          <a:p>
            <a:endParaRPr lang="fr-CA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endParaRPr lang="fr-CA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11" name="Image 10">
            <a:extLst>
              <a:ext uri="{FF2B5EF4-FFF2-40B4-BE49-F238E27FC236}">
                <a16:creationId xmlns:a16="http://schemas.microsoft.com/office/drawing/2014/main" id="{F7A3F87F-A08C-D65F-6AAE-CBE75C8E45E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2812597" y="16612960"/>
            <a:ext cx="4980952" cy="1304762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0</xdr:colOff>
      <xdr:row>155</xdr:row>
      <xdr:rowOff>0</xdr:rowOff>
    </xdr:from>
    <xdr:to>
      <xdr:col>10</xdr:col>
      <xdr:colOff>476250</xdr:colOff>
      <xdr:row>176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7C63E537-AD7E-4B0C-B5E2-0904699522EB}"/>
            </a:ext>
          </a:extLst>
        </xdr:cNvPr>
        <xdr:cNvSpPr/>
      </xdr:nvSpPr>
      <xdr:spPr>
        <a:xfrm>
          <a:off x="1362075" y="42529125"/>
          <a:ext cx="13554075" cy="4943475"/>
        </a:xfrm>
        <a:prstGeom prst="rect">
          <a:avLst/>
        </a:prstGeom>
        <a:noFill/>
        <a:ln w="38100">
          <a:solidFill>
            <a:schemeClr val="tx2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10</xdr:col>
      <xdr:colOff>171450</xdr:colOff>
      <xdr:row>157</xdr:row>
      <xdr:rowOff>174172</xdr:rowOff>
    </xdr:from>
    <xdr:to>
      <xdr:col>12</xdr:col>
      <xdr:colOff>186418</xdr:colOff>
      <xdr:row>167</xdr:row>
      <xdr:rowOff>38101</xdr:rowOff>
    </xdr:to>
    <xdr:sp macro="" textlink="">
      <xdr:nvSpPr>
        <xdr:cNvPr id="3" name="ZoneTexte 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A15E6A8E-A8DF-4A29-B3B5-FB91DD6250F7}"/>
            </a:ext>
          </a:extLst>
        </xdr:cNvPr>
        <xdr:cNvSpPr txBox="1"/>
      </xdr:nvSpPr>
      <xdr:spPr>
        <a:xfrm>
          <a:off x="14611350" y="41131672"/>
          <a:ext cx="1538968" cy="1797504"/>
        </a:xfrm>
        <a:prstGeom prst="rightArrow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CA" sz="1600">
              <a:solidFill>
                <a:schemeClr val="bg1"/>
              </a:solidFill>
            </a:rPr>
            <a:t>Suivant</a:t>
          </a:r>
          <a:endParaRPr lang="fr-CA" sz="1100">
            <a:solidFill>
              <a:schemeClr val="bg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17318</xdr:colOff>
      <xdr:row>0</xdr:row>
      <xdr:rowOff>104775</xdr:rowOff>
    </xdr:from>
    <xdr:to>
      <xdr:col>10</xdr:col>
      <xdr:colOff>467590</xdr:colOff>
      <xdr:row>42</xdr:row>
      <xdr:rowOff>209550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2E9E6E7-8C63-4C08-9424-B55E562B8717}"/>
            </a:ext>
          </a:extLst>
        </xdr:cNvPr>
        <xdr:cNvSpPr/>
      </xdr:nvSpPr>
      <xdr:spPr>
        <a:xfrm>
          <a:off x="1368136" y="104775"/>
          <a:ext cx="13057909" cy="10478366"/>
        </a:xfrm>
        <a:prstGeom prst="rect">
          <a:avLst/>
        </a:prstGeom>
        <a:noFill/>
        <a:ln w="38100">
          <a:solidFill>
            <a:schemeClr val="tx2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2</xdr:col>
      <xdr:colOff>17318</xdr:colOff>
      <xdr:row>42</xdr:row>
      <xdr:rowOff>511175</xdr:rowOff>
    </xdr:from>
    <xdr:to>
      <xdr:col>10</xdr:col>
      <xdr:colOff>476249</xdr:colOff>
      <xdr:row>101</xdr:row>
      <xdr:rowOff>314325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96643C66-1C7E-4B72-9AC5-30FF99E5CCC9}"/>
            </a:ext>
          </a:extLst>
        </xdr:cNvPr>
        <xdr:cNvSpPr/>
      </xdr:nvSpPr>
      <xdr:spPr>
        <a:xfrm>
          <a:off x="1368136" y="10884766"/>
          <a:ext cx="13066568" cy="18160423"/>
        </a:xfrm>
        <a:prstGeom prst="rect">
          <a:avLst/>
        </a:prstGeom>
        <a:noFill/>
        <a:ln w="38100">
          <a:solidFill>
            <a:schemeClr val="tx2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2</xdr:col>
      <xdr:colOff>17318</xdr:colOff>
      <xdr:row>101</xdr:row>
      <xdr:rowOff>581024</xdr:rowOff>
    </xdr:from>
    <xdr:to>
      <xdr:col>10</xdr:col>
      <xdr:colOff>381000</xdr:colOff>
      <xdr:row>148</xdr:row>
      <xdr:rowOff>57149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FD396705-8BA0-4594-A695-E98C54667C04}"/>
            </a:ext>
          </a:extLst>
        </xdr:cNvPr>
        <xdr:cNvSpPr/>
      </xdr:nvSpPr>
      <xdr:spPr>
        <a:xfrm>
          <a:off x="1368136" y="29311888"/>
          <a:ext cx="12971319" cy="10473170"/>
        </a:xfrm>
        <a:prstGeom prst="rect">
          <a:avLst/>
        </a:prstGeom>
        <a:noFill/>
        <a:ln w="38100">
          <a:solidFill>
            <a:schemeClr val="tx2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1</xdr:col>
      <xdr:colOff>133350</xdr:colOff>
      <xdr:row>0</xdr:row>
      <xdr:rowOff>161925</xdr:rowOff>
    </xdr:from>
    <xdr:to>
      <xdr:col>2</xdr:col>
      <xdr:colOff>57150</xdr:colOff>
      <xdr:row>2</xdr:row>
      <xdr:rowOff>180975</xdr:rowOff>
    </xdr:to>
    <xdr:sp macro="" textlink="">
      <xdr:nvSpPr>
        <xdr:cNvPr id="6" name="ZoneTexte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4688504-A07A-4159-8457-B3E4439855A6}"/>
            </a:ext>
          </a:extLst>
        </xdr:cNvPr>
        <xdr:cNvSpPr txBox="1"/>
      </xdr:nvSpPr>
      <xdr:spPr>
        <a:xfrm>
          <a:off x="466725" y="161925"/>
          <a:ext cx="952500" cy="542925"/>
        </a:xfrm>
        <a:prstGeom prst="round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CA" sz="1100">
              <a:solidFill>
                <a:schemeClr val="bg1"/>
              </a:solidFill>
            </a:rPr>
            <a:t>Retour</a:t>
          </a:r>
          <a:r>
            <a:rPr lang="fr-CA" sz="1100" baseline="0">
              <a:solidFill>
                <a:schemeClr val="bg1"/>
              </a:solidFill>
            </a:rPr>
            <a:t> aux </a:t>
          </a:r>
        </a:p>
        <a:p>
          <a:pPr algn="ctr"/>
          <a:r>
            <a:rPr lang="fr-CA" sz="1100" baseline="0">
              <a:solidFill>
                <a:schemeClr val="bg1"/>
              </a:solidFill>
            </a:rPr>
            <a:t>instructions</a:t>
          </a:r>
          <a:endParaRPr lang="fr-CA" sz="1100">
            <a:solidFill>
              <a:schemeClr val="bg1"/>
            </a:solidFill>
          </a:endParaRPr>
        </a:p>
      </xdr:txBody>
    </xdr:sp>
    <xdr:clientData/>
  </xdr:twoCellAnchor>
  <xdr:twoCellAnchor>
    <xdr:from>
      <xdr:col>2</xdr:col>
      <xdr:colOff>17318</xdr:colOff>
      <xdr:row>148</xdr:row>
      <xdr:rowOff>430697</xdr:rowOff>
    </xdr:from>
    <xdr:to>
      <xdr:col>10</xdr:col>
      <xdr:colOff>484909</xdr:colOff>
      <xdr:row>153</xdr:row>
      <xdr:rowOff>1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63EBD498-A704-4917-A172-29D76A89F7E4}"/>
            </a:ext>
          </a:extLst>
        </xdr:cNvPr>
        <xdr:cNvSpPr/>
      </xdr:nvSpPr>
      <xdr:spPr>
        <a:xfrm>
          <a:off x="1368136" y="40158606"/>
          <a:ext cx="13075228" cy="1959213"/>
        </a:xfrm>
        <a:prstGeom prst="rect">
          <a:avLst/>
        </a:prstGeom>
        <a:noFill/>
        <a:ln w="38100">
          <a:solidFill>
            <a:schemeClr val="tx2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3</xdr:col>
      <xdr:colOff>76200</xdr:colOff>
      <xdr:row>66</xdr:row>
      <xdr:rowOff>9525</xdr:rowOff>
    </xdr:from>
    <xdr:to>
      <xdr:col>6</xdr:col>
      <xdr:colOff>549728</xdr:colOff>
      <xdr:row>75</xdr:row>
      <xdr:rowOff>122465</xdr:rowOff>
    </xdr:to>
    <xdr:grpSp>
      <xdr:nvGrpSpPr>
        <xdr:cNvPr id="8" name="Groupe 7">
          <a:extLst>
            <a:ext uri="{FF2B5EF4-FFF2-40B4-BE49-F238E27FC236}">
              <a16:creationId xmlns:a16="http://schemas.microsoft.com/office/drawing/2014/main" id="{AF54855F-783C-4045-B821-A4104A45F5DF}"/>
            </a:ext>
          </a:extLst>
        </xdr:cNvPr>
        <xdr:cNvGrpSpPr/>
      </xdr:nvGrpSpPr>
      <xdr:grpSpPr>
        <a:xfrm>
          <a:off x="2305050" y="17256125"/>
          <a:ext cx="7036253" cy="1833790"/>
          <a:chOff x="2117272" y="16127185"/>
          <a:chExt cx="6740978" cy="1827440"/>
        </a:xfrm>
      </xdr:grpSpPr>
      <xdr:sp macro="" textlink="">
        <xdr:nvSpPr>
          <xdr:cNvPr id="10" name="ZoneTexte 9">
            <a:extLst>
              <a:ext uri="{FF2B5EF4-FFF2-40B4-BE49-F238E27FC236}">
                <a16:creationId xmlns:a16="http://schemas.microsoft.com/office/drawing/2014/main" id="{A7034B3A-D38A-4EE7-2413-3CC22D1580B6}"/>
              </a:ext>
            </a:extLst>
          </xdr:cNvPr>
          <xdr:cNvSpPr txBox="1"/>
        </xdr:nvSpPr>
        <xdr:spPr>
          <a:xfrm>
            <a:off x="2117272" y="16127185"/>
            <a:ext cx="6740978" cy="1827440"/>
          </a:xfrm>
          <a:prstGeom prst="rect">
            <a:avLst/>
          </a:prstGeom>
          <a:solidFill>
            <a:schemeClr val="bg1">
              <a:lumMod val="95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CA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*Les</a:t>
            </a:r>
            <a:r>
              <a:rPr lang="fr-CA" sz="1100" b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épisodes de manque d'eau sévère peuvent donner lieu à des conflits d'usage entre différents utilisateurs. Voici un tableau résumant les principaux usages de l'eau (hors cours d'eau et dans l'eau). </a:t>
            </a:r>
          </a:p>
          <a:p>
            <a:endParaRPr lang="fr-CA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endParaRPr lang="fr-CA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12" name="Image 11">
            <a:extLst>
              <a:ext uri="{FF2B5EF4-FFF2-40B4-BE49-F238E27FC236}">
                <a16:creationId xmlns:a16="http://schemas.microsoft.com/office/drawing/2014/main" id="{B79062A0-DC06-2535-E08D-9115E54445B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2812597" y="16612960"/>
            <a:ext cx="4980952" cy="1304762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0</xdr:colOff>
      <xdr:row>155</xdr:row>
      <xdr:rowOff>0</xdr:rowOff>
    </xdr:from>
    <xdr:to>
      <xdr:col>10</xdr:col>
      <xdr:colOff>381000</xdr:colOff>
      <xdr:row>176</xdr:row>
      <xdr:rowOff>0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2E71FA10-AC5E-4BA0-AF08-2ED3C1966FD4}"/>
            </a:ext>
          </a:extLst>
        </xdr:cNvPr>
        <xdr:cNvSpPr/>
      </xdr:nvSpPr>
      <xdr:spPr>
        <a:xfrm>
          <a:off x="1428750" y="42672000"/>
          <a:ext cx="13049250" cy="4381500"/>
        </a:xfrm>
        <a:prstGeom prst="rect">
          <a:avLst/>
        </a:prstGeom>
        <a:noFill/>
        <a:ln w="38100">
          <a:solidFill>
            <a:schemeClr val="tx2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10</xdr:col>
      <xdr:colOff>161925</xdr:colOff>
      <xdr:row>168</xdr:row>
      <xdr:rowOff>183696</xdr:rowOff>
    </xdr:from>
    <xdr:to>
      <xdr:col>12</xdr:col>
      <xdr:colOff>176893</xdr:colOff>
      <xdr:row>175</xdr:row>
      <xdr:rowOff>66675</xdr:rowOff>
    </xdr:to>
    <xdr:sp macro="" textlink="">
      <xdr:nvSpPr>
        <xdr:cNvPr id="2" name="ZoneTexte 1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A839FF2D-19FA-46A2-875B-B9A9F34657B2}"/>
            </a:ext>
          </a:extLst>
        </xdr:cNvPr>
        <xdr:cNvSpPr txBox="1"/>
      </xdr:nvSpPr>
      <xdr:spPr>
        <a:xfrm>
          <a:off x="14135100" y="46179921"/>
          <a:ext cx="1538968" cy="1216479"/>
        </a:xfrm>
        <a:prstGeom prst="rightArrow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CA" sz="1600">
              <a:solidFill>
                <a:schemeClr val="bg1"/>
              </a:solidFill>
            </a:rPr>
            <a:t>Suivant</a:t>
          </a:r>
          <a:endParaRPr lang="fr-CA" sz="1100">
            <a:solidFill>
              <a:schemeClr val="bg1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71437</xdr:colOff>
      <xdr:row>0</xdr:row>
      <xdr:rowOff>104775</xdr:rowOff>
    </xdr:from>
    <xdr:to>
      <xdr:col>10</xdr:col>
      <xdr:colOff>428625</xdr:colOff>
      <xdr:row>42</xdr:row>
      <xdr:rowOff>209550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9DB93FD6-FB8A-464F-A4DD-4A3AA763C692}"/>
            </a:ext>
          </a:extLst>
        </xdr:cNvPr>
        <xdr:cNvSpPr/>
      </xdr:nvSpPr>
      <xdr:spPr>
        <a:xfrm>
          <a:off x="1428750" y="104775"/>
          <a:ext cx="12954000" cy="10510838"/>
        </a:xfrm>
        <a:prstGeom prst="rect">
          <a:avLst/>
        </a:prstGeom>
        <a:noFill/>
        <a:ln w="38100">
          <a:solidFill>
            <a:schemeClr val="tx2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2</xdr:col>
      <xdr:colOff>47624</xdr:colOff>
      <xdr:row>42</xdr:row>
      <xdr:rowOff>492125</xdr:rowOff>
    </xdr:from>
    <xdr:to>
      <xdr:col>10</xdr:col>
      <xdr:colOff>428625</xdr:colOff>
      <xdr:row>101</xdr:row>
      <xdr:rowOff>295275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ACDEA0BE-D1B2-4F35-813C-B8AB854D79DE}"/>
            </a:ext>
          </a:extLst>
        </xdr:cNvPr>
        <xdr:cNvSpPr/>
      </xdr:nvSpPr>
      <xdr:spPr>
        <a:xfrm>
          <a:off x="1404937" y="10898188"/>
          <a:ext cx="12977813" cy="18305462"/>
        </a:xfrm>
        <a:prstGeom prst="rect">
          <a:avLst/>
        </a:prstGeom>
        <a:noFill/>
        <a:ln w="38100">
          <a:solidFill>
            <a:schemeClr val="tx2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2</xdr:col>
      <xdr:colOff>23812</xdr:colOff>
      <xdr:row>101</xdr:row>
      <xdr:rowOff>581024</xdr:rowOff>
    </xdr:from>
    <xdr:to>
      <xdr:col>10</xdr:col>
      <xdr:colOff>500061</xdr:colOff>
      <xdr:row>148</xdr:row>
      <xdr:rowOff>57149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514B48C6-EED5-4E71-B9C2-2F530CFD00D1}"/>
            </a:ext>
          </a:extLst>
        </xdr:cNvPr>
        <xdr:cNvSpPr/>
      </xdr:nvSpPr>
      <xdr:spPr>
        <a:xfrm>
          <a:off x="1381125" y="29489399"/>
          <a:ext cx="13073061" cy="10477500"/>
        </a:xfrm>
        <a:prstGeom prst="rect">
          <a:avLst/>
        </a:prstGeom>
        <a:noFill/>
        <a:ln w="38100">
          <a:solidFill>
            <a:schemeClr val="tx2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1</xdr:col>
      <xdr:colOff>133350</xdr:colOff>
      <xdr:row>0</xdr:row>
      <xdr:rowOff>161925</xdr:rowOff>
    </xdr:from>
    <xdr:to>
      <xdr:col>2</xdr:col>
      <xdr:colOff>57150</xdr:colOff>
      <xdr:row>2</xdr:row>
      <xdr:rowOff>180975</xdr:rowOff>
    </xdr:to>
    <xdr:sp macro="" textlink="">
      <xdr:nvSpPr>
        <xdr:cNvPr id="6" name="ZoneTexte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39EDC83-C376-438F-9F7D-9890DAA1188C}"/>
            </a:ext>
          </a:extLst>
        </xdr:cNvPr>
        <xdr:cNvSpPr txBox="1"/>
      </xdr:nvSpPr>
      <xdr:spPr>
        <a:xfrm>
          <a:off x="466725" y="161925"/>
          <a:ext cx="952500" cy="542925"/>
        </a:xfrm>
        <a:prstGeom prst="round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CA" sz="1100">
              <a:solidFill>
                <a:schemeClr val="bg1"/>
              </a:solidFill>
            </a:rPr>
            <a:t>Retour</a:t>
          </a:r>
          <a:r>
            <a:rPr lang="fr-CA" sz="1100" baseline="0">
              <a:solidFill>
                <a:schemeClr val="bg1"/>
              </a:solidFill>
            </a:rPr>
            <a:t> aux </a:t>
          </a:r>
        </a:p>
        <a:p>
          <a:pPr algn="ctr"/>
          <a:r>
            <a:rPr lang="fr-CA" sz="1100" baseline="0">
              <a:solidFill>
                <a:schemeClr val="bg1"/>
              </a:solidFill>
            </a:rPr>
            <a:t>instructions</a:t>
          </a:r>
          <a:endParaRPr lang="fr-CA" sz="1100">
            <a:solidFill>
              <a:schemeClr val="bg1"/>
            </a:solidFill>
          </a:endParaRPr>
        </a:p>
      </xdr:txBody>
    </xdr:sp>
    <xdr:clientData/>
  </xdr:twoCellAnchor>
  <xdr:twoCellAnchor>
    <xdr:from>
      <xdr:col>2</xdr:col>
      <xdr:colOff>23812</xdr:colOff>
      <xdr:row>148</xdr:row>
      <xdr:rowOff>430696</xdr:rowOff>
    </xdr:from>
    <xdr:to>
      <xdr:col>10</xdr:col>
      <xdr:colOff>500062</xdr:colOff>
      <xdr:row>154</xdr:row>
      <xdr:rowOff>13607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87ADCB39-34DE-46F0-9842-F7C64E5356AC}"/>
            </a:ext>
          </a:extLst>
        </xdr:cNvPr>
        <xdr:cNvSpPr/>
      </xdr:nvSpPr>
      <xdr:spPr>
        <a:xfrm>
          <a:off x="1381125" y="40340446"/>
          <a:ext cx="13073062" cy="2178474"/>
        </a:xfrm>
        <a:prstGeom prst="rect">
          <a:avLst/>
        </a:prstGeom>
        <a:noFill/>
        <a:ln w="38100">
          <a:solidFill>
            <a:schemeClr val="tx2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2</xdr:col>
      <xdr:colOff>704850</xdr:colOff>
      <xdr:row>65</xdr:row>
      <xdr:rowOff>180975</xdr:rowOff>
    </xdr:from>
    <xdr:to>
      <xdr:col>6</xdr:col>
      <xdr:colOff>416378</xdr:colOff>
      <xdr:row>75</xdr:row>
      <xdr:rowOff>103415</xdr:rowOff>
    </xdr:to>
    <xdr:grpSp>
      <xdr:nvGrpSpPr>
        <xdr:cNvPr id="8" name="Groupe 7">
          <a:extLst>
            <a:ext uri="{FF2B5EF4-FFF2-40B4-BE49-F238E27FC236}">
              <a16:creationId xmlns:a16="http://schemas.microsoft.com/office/drawing/2014/main" id="{2D6E5C76-65A7-4051-BB0C-EA435E238FD3}"/>
            </a:ext>
          </a:extLst>
        </xdr:cNvPr>
        <xdr:cNvGrpSpPr/>
      </xdr:nvGrpSpPr>
      <xdr:grpSpPr>
        <a:xfrm>
          <a:off x="2133600" y="16989425"/>
          <a:ext cx="7074353" cy="1833790"/>
          <a:chOff x="2117272" y="16127185"/>
          <a:chExt cx="6740978" cy="1827440"/>
        </a:xfrm>
      </xdr:grpSpPr>
      <xdr:sp macro="" textlink="">
        <xdr:nvSpPr>
          <xdr:cNvPr id="10" name="ZoneTexte 9">
            <a:extLst>
              <a:ext uri="{FF2B5EF4-FFF2-40B4-BE49-F238E27FC236}">
                <a16:creationId xmlns:a16="http://schemas.microsoft.com/office/drawing/2014/main" id="{679A67CC-94B9-9401-73EA-A631750B6B68}"/>
              </a:ext>
            </a:extLst>
          </xdr:cNvPr>
          <xdr:cNvSpPr txBox="1"/>
        </xdr:nvSpPr>
        <xdr:spPr>
          <a:xfrm>
            <a:off x="2117272" y="16127185"/>
            <a:ext cx="6740978" cy="1827440"/>
          </a:xfrm>
          <a:prstGeom prst="rect">
            <a:avLst/>
          </a:prstGeom>
          <a:solidFill>
            <a:schemeClr val="bg1">
              <a:lumMod val="95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CA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*Les</a:t>
            </a:r>
            <a:r>
              <a:rPr lang="fr-CA" sz="1100" b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épisodes de manque d'eau sévère peuvent donner lieu à des conflits d'usage entre différents utilisateurs. Voici un tableau résumant les principaux usages de l'eau (hors cours d'eau et dans l'eau). </a:t>
            </a:r>
          </a:p>
          <a:p>
            <a:endParaRPr lang="fr-CA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endParaRPr lang="fr-CA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12" name="Image 11">
            <a:extLst>
              <a:ext uri="{FF2B5EF4-FFF2-40B4-BE49-F238E27FC236}">
                <a16:creationId xmlns:a16="http://schemas.microsoft.com/office/drawing/2014/main" id="{06D35ED0-7D39-63AD-E773-EFFBDCE6E29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2812597" y="16612960"/>
            <a:ext cx="4980952" cy="1304762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-1</xdr:colOff>
      <xdr:row>155</xdr:row>
      <xdr:rowOff>0</xdr:rowOff>
    </xdr:from>
    <xdr:to>
      <xdr:col>10</xdr:col>
      <xdr:colOff>523874</xdr:colOff>
      <xdr:row>176</xdr:row>
      <xdr:rowOff>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E863447E-661A-4B0C-B193-515D8359910D}"/>
            </a:ext>
          </a:extLst>
        </xdr:cNvPr>
        <xdr:cNvSpPr/>
      </xdr:nvSpPr>
      <xdr:spPr>
        <a:xfrm>
          <a:off x="1357312" y="42695813"/>
          <a:ext cx="13120687" cy="4691062"/>
        </a:xfrm>
        <a:prstGeom prst="rect">
          <a:avLst/>
        </a:prstGeom>
        <a:noFill/>
        <a:ln w="38100">
          <a:solidFill>
            <a:schemeClr val="tx2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10</xdr:col>
      <xdr:colOff>304800</xdr:colOff>
      <xdr:row>171</xdr:row>
      <xdr:rowOff>78921</xdr:rowOff>
    </xdr:from>
    <xdr:to>
      <xdr:col>12</xdr:col>
      <xdr:colOff>319768</xdr:colOff>
      <xdr:row>180</xdr:row>
      <xdr:rowOff>161925</xdr:rowOff>
    </xdr:to>
    <xdr:sp macro="" textlink="">
      <xdr:nvSpPr>
        <xdr:cNvPr id="2" name="ZoneTexte 1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445479B4-968E-4E3E-B292-EC2DEEA0EC37}"/>
            </a:ext>
          </a:extLst>
        </xdr:cNvPr>
        <xdr:cNvSpPr txBox="1"/>
      </xdr:nvSpPr>
      <xdr:spPr>
        <a:xfrm>
          <a:off x="14277975" y="43951071"/>
          <a:ext cx="1538968" cy="1797504"/>
        </a:xfrm>
        <a:prstGeom prst="rightArrow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CA" sz="1600">
              <a:solidFill>
                <a:schemeClr val="bg1"/>
              </a:solidFill>
            </a:rPr>
            <a:t>Suivant</a:t>
          </a:r>
          <a:endParaRPr lang="fr-CA" sz="1100">
            <a:solidFill>
              <a:schemeClr val="bg1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409574</xdr:colOff>
      <xdr:row>3</xdr:row>
      <xdr:rowOff>114300</xdr:rowOff>
    </xdr:from>
    <xdr:to>
      <xdr:col>15</xdr:col>
      <xdr:colOff>152399</xdr:colOff>
      <xdr:row>17</xdr:row>
      <xdr:rowOff>114300</xdr:rowOff>
    </xdr:to>
    <xdr:sp macro="" textlink="">
      <xdr:nvSpPr>
        <xdr:cNvPr id="2" name="ZoneText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5334049-257C-43A7-A942-3972B351ED30}"/>
            </a:ext>
          </a:extLst>
        </xdr:cNvPr>
        <xdr:cNvSpPr txBox="1"/>
      </xdr:nvSpPr>
      <xdr:spPr>
        <a:xfrm>
          <a:off x="1171574" y="1524000"/>
          <a:ext cx="10410825" cy="26670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CA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Pour</a:t>
          </a:r>
          <a:r>
            <a:rPr lang="fr-CA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retrouner le questionnaire </a:t>
          </a:r>
          <a:endParaRPr lang="fr-CA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CA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Enregistrer</a:t>
          </a:r>
          <a:r>
            <a:rPr lang="fr-CA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sous _Nom_De_OBV</a:t>
          </a:r>
          <a:endParaRPr lang="fr-CA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CA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Envoyer à l'adresse</a:t>
          </a:r>
          <a:r>
            <a:rPr lang="fr-CA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: </a:t>
          </a:r>
          <a:r>
            <a:rPr lang="fr-CA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kristelle.audet@groupeageco.ca</a:t>
          </a:r>
        </a:p>
        <a:p>
          <a:r>
            <a:rPr lang="fr-CA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fr-CA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Ne pas oublier de mettre le fichier en pièce jointe </a:t>
          </a:r>
        </a:p>
        <a:p>
          <a:endParaRPr lang="fr-CA" sz="1100" b="1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fr-CA" sz="1100" b="1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fr-CA" sz="1100" b="1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CA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Merci pour votre participation, notre équipe de recherche pourrait communiquer avec vous pour des informations supplémentaires. </a:t>
          </a:r>
        </a:p>
        <a:p>
          <a:endParaRPr lang="fr-CA" sz="1100" b="1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CA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Pour plus d'information : </a:t>
          </a:r>
          <a:endParaRPr lang="fr-CA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CA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Kristelle Audet, M.Sc</a:t>
          </a:r>
          <a:endParaRPr lang="fr-CA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CA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Conseillère </a:t>
          </a:r>
        </a:p>
        <a:p>
          <a:r>
            <a:rPr lang="fr-CA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Études économiques et Responsabilité d’entreprise</a:t>
          </a:r>
        </a:p>
        <a:p>
          <a:r>
            <a:rPr lang="fr-CA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Tél. : 819-664-9146</a:t>
          </a:r>
        </a:p>
        <a:p>
          <a:endParaRPr lang="fr-CA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fr-CA" sz="1100"/>
        </a:p>
      </xdr:txBody>
    </xdr:sp>
    <xdr:clientData/>
  </xdr:twoCellAnchor>
  <xdr:twoCellAnchor editAs="oneCell">
    <xdr:from>
      <xdr:col>10</xdr:col>
      <xdr:colOff>0</xdr:colOff>
      <xdr:row>1</xdr:row>
      <xdr:rowOff>19050</xdr:rowOff>
    </xdr:from>
    <xdr:to>
      <xdr:col>10</xdr:col>
      <xdr:colOff>0</xdr:colOff>
      <xdr:row>2</xdr:row>
      <xdr:rowOff>173839</xdr:rowOff>
    </xdr:to>
    <xdr:pic>
      <xdr:nvPicPr>
        <xdr:cNvPr id="4" name="Image 3" descr="Qui sont les dix finalistes des Distinctions 2020 de Réseau Environnement?  - Réseau Environnement">
          <a:extLst>
            <a:ext uri="{FF2B5EF4-FFF2-40B4-BE49-F238E27FC236}">
              <a16:creationId xmlns:a16="http://schemas.microsoft.com/office/drawing/2014/main" id="{FFE42DD6-9680-4C4F-A005-7A66250BD2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0" y="209550"/>
          <a:ext cx="0" cy="11834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476250</xdr:colOff>
      <xdr:row>0</xdr:row>
      <xdr:rowOff>69135</xdr:rowOff>
    </xdr:from>
    <xdr:to>
      <xdr:col>7</xdr:col>
      <xdr:colOff>409575</xdr:colOff>
      <xdr:row>2</xdr:row>
      <xdr:rowOff>9354</xdr:rowOff>
    </xdr:to>
    <xdr:pic>
      <xdr:nvPicPr>
        <xdr:cNvPr id="18" name="Image 17">
          <a:extLst>
            <a:ext uri="{FF2B5EF4-FFF2-40B4-BE49-F238E27FC236}">
              <a16:creationId xmlns:a16="http://schemas.microsoft.com/office/drawing/2014/main" id="{ADD75D09-7646-44BA-899D-EADDBC4633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250" y="69135"/>
          <a:ext cx="1457325" cy="1159419"/>
        </a:xfrm>
        <a:prstGeom prst="rect">
          <a:avLst/>
        </a:prstGeom>
      </xdr:spPr>
    </xdr:pic>
    <xdr:clientData/>
  </xdr:twoCellAnchor>
  <xdr:twoCellAnchor editAs="oneCell">
    <xdr:from>
      <xdr:col>7</xdr:col>
      <xdr:colOff>180975</xdr:colOff>
      <xdr:row>0</xdr:row>
      <xdr:rowOff>66676</xdr:rowOff>
    </xdr:from>
    <xdr:to>
      <xdr:col>9</xdr:col>
      <xdr:colOff>571500</xdr:colOff>
      <xdr:row>1</xdr:row>
      <xdr:rowOff>882846</xdr:rowOff>
    </xdr:to>
    <xdr:pic>
      <xdr:nvPicPr>
        <xdr:cNvPr id="19" name="Image 18" descr="Service-conseil en environnement - T2 Environnement">
          <a:extLst>
            <a:ext uri="{FF2B5EF4-FFF2-40B4-BE49-F238E27FC236}">
              <a16:creationId xmlns:a16="http://schemas.microsoft.com/office/drawing/2014/main" id="{E239E650-56F6-4192-95E4-B47FA0B55F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4975" y="66676"/>
          <a:ext cx="1914525" cy="10066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219075</xdr:colOff>
      <xdr:row>1</xdr:row>
      <xdr:rowOff>104775</xdr:rowOff>
    </xdr:from>
    <xdr:to>
      <xdr:col>2</xdr:col>
      <xdr:colOff>285750</xdr:colOff>
      <xdr:row>1</xdr:row>
      <xdr:rowOff>723371</xdr:rowOff>
    </xdr:to>
    <xdr:pic>
      <xdr:nvPicPr>
        <xdr:cNvPr id="22" name="Image 21" descr="OURANOS - Consortium sur la climatologie régionale et l'adaptation aux  changements climatiques | Conseil de l'innovation du Québec">
          <a:extLst>
            <a:ext uri="{FF2B5EF4-FFF2-40B4-BE49-F238E27FC236}">
              <a16:creationId xmlns:a16="http://schemas.microsoft.com/office/drawing/2014/main" id="{7D0F3487-7076-4901-9849-70B5C7F70D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295275"/>
          <a:ext cx="1590675" cy="6185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28575</xdr:colOff>
      <xdr:row>1</xdr:row>
      <xdr:rowOff>38100</xdr:rowOff>
    </xdr:from>
    <xdr:to>
      <xdr:col>5</xdr:col>
      <xdr:colOff>157675</xdr:colOff>
      <xdr:row>1</xdr:row>
      <xdr:rowOff>866775</xdr:rowOff>
    </xdr:to>
    <xdr:pic>
      <xdr:nvPicPr>
        <xdr:cNvPr id="23" name="Image 22" descr="ECPAR | Groupe AGÉCO">
          <a:extLst>
            <a:ext uri="{FF2B5EF4-FFF2-40B4-BE49-F238E27FC236}">
              <a16:creationId xmlns:a16="http://schemas.microsoft.com/office/drawing/2014/main" id="{DB83463A-9AE6-41DF-A4AE-3C230B115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4575" y="228600"/>
          <a:ext cx="1653100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</xdr:row>
      <xdr:rowOff>104775</xdr:rowOff>
    </xdr:from>
    <xdr:to>
      <xdr:col>1</xdr:col>
      <xdr:colOff>171450</xdr:colOff>
      <xdr:row>6</xdr:row>
      <xdr:rowOff>76200</xdr:rowOff>
    </xdr:to>
    <xdr:sp macro="" textlink="">
      <xdr:nvSpPr>
        <xdr:cNvPr id="5" name="ZoneTexte 4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8050D2BD-9B86-4578-8411-19721AE0DED4}"/>
            </a:ext>
          </a:extLst>
        </xdr:cNvPr>
        <xdr:cNvSpPr txBox="1"/>
      </xdr:nvSpPr>
      <xdr:spPr>
        <a:xfrm>
          <a:off x="0" y="1514475"/>
          <a:ext cx="933450" cy="542925"/>
        </a:xfrm>
        <a:prstGeom prst="round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CA" sz="1100">
              <a:solidFill>
                <a:schemeClr val="bg1"/>
              </a:solidFill>
            </a:rPr>
            <a:t>Retour</a:t>
          </a:r>
          <a:r>
            <a:rPr lang="fr-CA" sz="1100" baseline="0">
              <a:solidFill>
                <a:schemeClr val="bg1"/>
              </a:solidFill>
            </a:rPr>
            <a:t> aux </a:t>
          </a:r>
        </a:p>
        <a:p>
          <a:pPr algn="ctr"/>
          <a:r>
            <a:rPr lang="fr-CA" sz="1100" baseline="0">
              <a:solidFill>
                <a:schemeClr val="bg1"/>
              </a:solidFill>
            </a:rPr>
            <a:t>instructions</a:t>
          </a:r>
          <a:endParaRPr lang="fr-CA" sz="110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9</xdr:col>
      <xdr:colOff>600075</xdr:colOff>
      <xdr:row>0</xdr:row>
      <xdr:rowOff>47625</xdr:rowOff>
    </xdr:from>
    <xdr:to>
      <xdr:col>12</xdr:col>
      <xdr:colOff>589330</xdr:colOff>
      <xdr:row>1</xdr:row>
      <xdr:rowOff>977899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A5E47B5-FDAA-442F-A13A-605B976A97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58075" y="47625"/>
          <a:ext cx="2275255" cy="112077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63</xdr:row>
      <xdr:rowOff>152400</xdr:rowOff>
    </xdr:from>
    <xdr:to>
      <xdr:col>7</xdr:col>
      <xdr:colOff>85725</xdr:colOff>
      <xdr:row>74</xdr:row>
      <xdr:rowOff>38100</xdr:rowOff>
    </xdr:to>
    <xdr:grpSp>
      <xdr:nvGrpSpPr>
        <xdr:cNvPr id="6" name="Groupe 5">
          <a:extLst>
            <a:ext uri="{FF2B5EF4-FFF2-40B4-BE49-F238E27FC236}">
              <a16:creationId xmlns:a16="http://schemas.microsoft.com/office/drawing/2014/main" id="{33534CC9-676A-6D60-1E55-5A682079B967}"/>
            </a:ext>
          </a:extLst>
        </xdr:cNvPr>
        <xdr:cNvGrpSpPr/>
      </xdr:nvGrpSpPr>
      <xdr:grpSpPr>
        <a:xfrm>
          <a:off x="577850" y="11553825"/>
          <a:ext cx="5286375" cy="1895475"/>
          <a:chOff x="447675" y="11772900"/>
          <a:chExt cx="5229225" cy="1990725"/>
        </a:xfrm>
      </xdr:grpSpPr>
      <xdr:sp macro="" textlink="">
        <xdr:nvSpPr>
          <xdr:cNvPr id="2" name="ZoneTexte 1">
            <a:extLst>
              <a:ext uri="{FF2B5EF4-FFF2-40B4-BE49-F238E27FC236}">
                <a16:creationId xmlns:a16="http://schemas.microsoft.com/office/drawing/2014/main" id="{C1FBEE2F-9B10-44AB-B8D3-F4DCAF0191DC}"/>
              </a:ext>
            </a:extLst>
          </xdr:cNvPr>
          <xdr:cNvSpPr txBox="1"/>
        </xdr:nvSpPr>
        <xdr:spPr>
          <a:xfrm>
            <a:off x="447675" y="11772900"/>
            <a:ext cx="5229225" cy="1990725"/>
          </a:xfrm>
          <a:prstGeom prst="rect">
            <a:avLst/>
          </a:prstGeom>
          <a:solidFill>
            <a:schemeClr val="bg1">
              <a:lumMod val="95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CA" sz="1800" b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</a:t>
            </a:r>
          </a:p>
          <a:p>
            <a:endParaRPr lang="fr-CA" sz="1800" b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3" name="Image 2">
            <a:extLst>
              <a:ext uri="{FF2B5EF4-FFF2-40B4-BE49-F238E27FC236}">
                <a16:creationId xmlns:a16="http://schemas.microsoft.com/office/drawing/2014/main" id="{B6AA6ADF-6C31-CDF5-790F-5BDC0BEF248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524117" y="12125324"/>
            <a:ext cx="5019433" cy="1218411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Theme AGECO">
      <a:dk1>
        <a:sysClr val="windowText" lastClr="000000"/>
      </a:dk1>
      <a:lt1>
        <a:sysClr val="window" lastClr="FFFFFF"/>
      </a:lt1>
      <a:dk2>
        <a:srgbClr val="5C5E5F"/>
      </a:dk2>
      <a:lt2>
        <a:srgbClr val="8EBC3F"/>
      </a:lt2>
      <a:accent1>
        <a:srgbClr val="31869B"/>
      </a:accent1>
      <a:accent2>
        <a:srgbClr val="CC333F"/>
      </a:accent2>
      <a:accent3>
        <a:srgbClr val="FF9900"/>
      </a:accent3>
      <a:accent4>
        <a:srgbClr val="FFCC00"/>
      </a:accent4>
      <a:accent5>
        <a:srgbClr val="92CDDC"/>
      </a:accent5>
      <a:accent6>
        <a:srgbClr val="60497A"/>
      </a:accent6>
      <a:hlink>
        <a:srgbClr val="E86F9E"/>
      </a:hlink>
      <a:folHlink>
        <a:srgbClr val="BFBFB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t2environnement.com/" TargetMode="External"/><Relationship Id="rId2" Type="http://schemas.openxmlformats.org/officeDocument/2006/relationships/hyperlink" Target="https://www.nadaconseils.com/" TargetMode="External"/><Relationship Id="rId1" Type="http://schemas.openxmlformats.org/officeDocument/2006/relationships/hyperlink" Target="https://groupeageco.ca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39159-84EF-40BD-824E-8E4A4FA9A2A7}">
  <sheetPr codeName="Feuil1"/>
  <dimension ref="A1:W1048572"/>
  <sheetViews>
    <sheetView showGridLines="0" showRowColHeaders="0" tabSelected="1" workbookViewId="0">
      <selection activeCell="I3" sqref="I3"/>
    </sheetView>
  </sheetViews>
  <sheetFormatPr baseColWidth="10" defaultColWidth="0" defaultRowHeight="14.5" zeroHeight="1" x14ac:dyDescent="0.35"/>
  <cols>
    <col min="1" max="1" width="5.7265625" customWidth="1"/>
    <col min="2" max="2" width="68.1796875" customWidth="1"/>
    <col min="3" max="3" width="12" customWidth="1"/>
    <col min="4" max="4" width="5.1796875" customWidth="1"/>
    <col min="5" max="5" width="29.7265625" customWidth="1"/>
    <col min="6" max="15" width="11.453125" customWidth="1"/>
    <col min="16" max="16" width="5.453125" customWidth="1"/>
    <col min="17" max="17" width="22.1796875" hidden="1" customWidth="1"/>
    <col min="18" max="18" width="4.81640625" hidden="1" customWidth="1"/>
    <col min="19" max="19" width="11.453125" hidden="1" customWidth="1"/>
    <col min="20" max="20" width="30.1796875" hidden="1" customWidth="1"/>
    <col min="21" max="22" width="11.453125" hidden="1" customWidth="1"/>
    <col min="23" max="23" width="0" hidden="1" customWidth="1"/>
    <col min="24" max="16384" width="11.453125" hidden="1"/>
  </cols>
  <sheetData>
    <row r="1" spans="2:5" ht="88.5" customHeight="1" x14ac:dyDescent="0.35"/>
    <row r="2" spans="2:5" ht="21" x14ac:dyDescent="0.5">
      <c r="B2" s="32" t="s">
        <v>99</v>
      </c>
    </row>
    <row r="3" spans="2:5" ht="17" x14ac:dyDescent="0.4">
      <c r="B3" s="29" t="s">
        <v>97</v>
      </c>
      <c r="C3" s="84"/>
      <c r="D3" s="84"/>
      <c r="E3" s="84"/>
    </row>
    <row r="4" spans="2:5" ht="17" x14ac:dyDescent="0.4">
      <c r="B4" s="29" t="s">
        <v>150</v>
      </c>
      <c r="C4" s="85"/>
      <c r="D4" s="86"/>
      <c r="E4" s="87"/>
    </row>
    <row r="5" spans="2:5" ht="17" x14ac:dyDescent="0.4">
      <c r="B5" s="29" t="s">
        <v>98</v>
      </c>
      <c r="C5" s="84"/>
      <c r="D5" s="84"/>
      <c r="E5" s="84"/>
    </row>
    <row r="6" spans="2:5" ht="17" x14ac:dyDescent="0.4">
      <c r="B6" s="29" t="s">
        <v>111</v>
      </c>
      <c r="C6" s="84"/>
      <c r="D6" s="84"/>
      <c r="E6" s="84"/>
    </row>
    <row r="7" spans="2:5" ht="15.75" customHeight="1" x14ac:dyDescent="0.4">
      <c r="B7" s="31" t="s">
        <v>130</v>
      </c>
      <c r="C7" s="84"/>
      <c r="D7" s="84"/>
      <c r="E7" s="84"/>
    </row>
    <row r="8" spans="2:5" x14ac:dyDescent="0.35"/>
    <row r="9" spans="2:5" x14ac:dyDescent="0.35"/>
    <row r="10" spans="2:5" x14ac:dyDescent="0.35"/>
    <row r="11" spans="2:5" x14ac:dyDescent="0.35"/>
    <row r="12" spans="2:5" x14ac:dyDescent="0.35"/>
    <row r="13" spans="2:5" x14ac:dyDescent="0.35"/>
    <row r="14" spans="2:5" x14ac:dyDescent="0.35"/>
    <row r="15" spans="2:5" x14ac:dyDescent="0.35"/>
    <row r="16" spans="2:5" x14ac:dyDescent="0.35"/>
    <row r="17" spans="2:11" x14ac:dyDescent="0.35"/>
    <row r="18" spans="2:11" x14ac:dyDescent="0.35"/>
    <row r="19" spans="2:11" x14ac:dyDescent="0.35"/>
    <row r="20" spans="2:11" x14ac:dyDescent="0.35"/>
    <row r="21" spans="2:11" x14ac:dyDescent="0.35"/>
    <row r="22" spans="2:11" x14ac:dyDescent="0.35"/>
    <row r="23" spans="2:11" x14ac:dyDescent="0.35"/>
    <row r="24" spans="2:11" x14ac:dyDescent="0.35"/>
    <row r="25" spans="2:11" x14ac:dyDescent="0.35"/>
    <row r="26" spans="2:11" x14ac:dyDescent="0.35"/>
    <row r="27" spans="2:11" x14ac:dyDescent="0.35"/>
    <row r="28" spans="2:11" ht="84.75" customHeight="1" x14ac:dyDescent="0.35"/>
    <row r="29" spans="2:11" x14ac:dyDescent="0.35">
      <c r="B29" s="83" t="s">
        <v>149</v>
      </c>
      <c r="C29" s="83"/>
      <c r="D29" s="83"/>
      <c r="E29" s="83"/>
      <c r="F29" s="83"/>
      <c r="G29" s="83"/>
      <c r="H29" s="83"/>
      <c r="I29" s="83"/>
      <c r="J29" s="83"/>
      <c r="K29" s="83"/>
    </row>
    <row r="30" spans="2:11" x14ac:dyDescent="0.35">
      <c r="B30" s="13" t="s">
        <v>32</v>
      </c>
      <c r="C30" t="s">
        <v>35</v>
      </c>
    </row>
    <row r="31" spans="2:11" x14ac:dyDescent="0.35">
      <c r="B31" s="13" t="s">
        <v>33</v>
      </c>
      <c r="C31" t="s">
        <v>36</v>
      </c>
    </row>
    <row r="32" spans="2:11" x14ac:dyDescent="0.35">
      <c r="B32" s="13" t="s">
        <v>34</v>
      </c>
      <c r="C32" t="s">
        <v>37</v>
      </c>
    </row>
    <row r="33" x14ac:dyDescent="0.35"/>
    <row r="47" x14ac:dyDescent="0.35"/>
    <row r="48" x14ac:dyDescent="0.35"/>
    <row r="49" x14ac:dyDescent="0.35"/>
    <row r="1048572" ht="18.75" hidden="1" customHeight="1" x14ac:dyDescent="0.35"/>
  </sheetData>
  <sheetProtection sheet="1" objects="1" scenarios="1"/>
  <mergeCells count="6">
    <mergeCell ref="B29:K29"/>
    <mergeCell ref="C7:E7"/>
    <mergeCell ref="C5:E5"/>
    <mergeCell ref="C3:E3"/>
    <mergeCell ref="C6:E6"/>
    <mergeCell ref="C4:E4"/>
  </mergeCells>
  <hyperlinks>
    <hyperlink ref="B30" r:id="rId1" xr:uid="{3B4B210F-8617-4975-926E-56FC34DAB9A2}"/>
    <hyperlink ref="B31" r:id="rId2" xr:uid="{9F1F3D98-972E-4A55-A07E-50456602CAC6}"/>
    <hyperlink ref="B32" r:id="rId3" xr:uid="{093C6E8F-3631-45CC-8AD0-D9F943F8D313}"/>
  </hyperlinks>
  <pageMargins left="0.7" right="0.7" top="0.75" bottom="0.75" header="0.3" footer="0.3"/>
  <pageSetup orientation="portrait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7D7F4-BFDD-4B5A-8191-4F9B93C8C244}">
  <sheetPr codeName="Feuil2">
    <tabColor theme="4"/>
  </sheetPr>
  <dimension ref="A1:Q26"/>
  <sheetViews>
    <sheetView showGridLines="0" showRowColHeaders="0" workbookViewId="0">
      <selection activeCell="A16" sqref="A16"/>
    </sheetView>
  </sheetViews>
  <sheetFormatPr baseColWidth="10" defaultColWidth="0" defaultRowHeight="14.5" zeroHeight="1" x14ac:dyDescent="0.35"/>
  <cols>
    <col min="1" max="1" width="18.81640625" customWidth="1"/>
    <col min="2" max="2" width="16.1796875" bestFit="1" customWidth="1"/>
    <col min="3" max="3" width="16.1796875" customWidth="1"/>
    <col min="4" max="6" width="11.453125" customWidth="1"/>
    <col min="7" max="7" width="11.1796875" bestFit="1" customWidth="1"/>
    <col min="8" max="8" width="13.26953125" customWidth="1"/>
    <col min="9" max="9" width="24" customWidth="1"/>
    <col min="10" max="10" width="20.81640625" customWidth="1"/>
    <col min="11" max="11" width="25.26953125" customWidth="1"/>
    <col min="12" max="12" width="23" customWidth="1"/>
    <col min="13" max="13" width="10.7265625" customWidth="1"/>
    <col min="14" max="16" width="11.453125" customWidth="1"/>
    <col min="17" max="17" width="5.81640625" customWidth="1"/>
    <col min="18" max="16384" width="11.453125" hidden="1"/>
  </cols>
  <sheetData>
    <row r="1" spans="1:17" ht="96.75" customHeight="1" x14ac:dyDescent="0.35">
      <c r="A1" s="16"/>
    </row>
    <row r="2" spans="1:17" ht="118.5" customHeight="1" x14ac:dyDescent="0.35">
      <c r="A2" s="3"/>
      <c r="B2" s="89" t="s">
        <v>4</v>
      </c>
      <c r="C2" s="94" t="s">
        <v>128</v>
      </c>
      <c r="D2" s="91" t="s">
        <v>46</v>
      </c>
      <c r="E2" s="92" t="s">
        <v>47</v>
      </c>
      <c r="F2" s="92" t="s">
        <v>48</v>
      </c>
      <c r="G2" s="91" t="s">
        <v>2</v>
      </c>
      <c r="H2" s="91"/>
      <c r="I2" s="91" t="s">
        <v>151</v>
      </c>
      <c r="J2" s="91" t="s">
        <v>146</v>
      </c>
      <c r="K2" s="91" t="s">
        <v>3</v>
      </c>
      <c r="L2" s="91" t="s">
        <v>146</v>
      </c>
      <c r="M2" s="14"/>
      <c r="N2" s="88" t="s">
        <v>27</v>
      </c>
      <c r="O2" s="88"/>
      <c r="P2" s="88"/>
      <c r="Q2" s="88"/>
    </row>
    <row r="3" spans="1:17" x14ac:dyDescent="0.35">
      <c r="A3" s="3" t="s">
        <v>17</v>
      </c>
      <c r="B3" s="90"/>
      <c r="C3" s="95"/>
      <c r="D3" s="91"/>
      <c r="E3" s="93"/>
      <c r="F3" s="93"/>
      <c r="G3" s="1" t="s">
        <v>5</v>
      </c>
      <c r="H3" s="1" t="s">
        <v>6</v>
      </c>
      <c r="I3" s="91"/>
      <c r="J3" s="91"/>
      <c r="K3" s="91"/>
      <c r="L3" s="91"/>
      <c r="M3" s="14"/>
      <c r="N3" s="3"/>
      <c r="O3" s="3"/>
      <c r="P3" s="3" t="s">
        <v>18</v>
      </c>
      <c r="Q3" s="3" t="s">
        <v>17</v>
      </c>
    </row>
    <row r="4" spans="1:17" x14ac:dyDescent="0.35">
      <c r="A4" s="3">
        <f>Q4</f>
        <v>1</v>
      </c>
      <c r="B4" s="18" t="s">
        <v>7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4"/>
      <c r="N4" s="3">
        <f>IFERROR(VLOOKUP(J4,Pilote!$A$33:$B$37,2,FALSE),0)</f>
        <v>0</v>
      </c>
      <c r="O4" s="3">
        <f>IFERROR(VLOOKUP(L4,Pilote!$A$33:$B$37,2,FALSE),0)</f>
        <v>0</v>
      </c>
      <c r="P4" s="3">
        <f>IF(N4+O4=0,0,N4+O4+(ROW(F15)/100))</f>
        <v>0</v>
      </c>
      <c r="Q4" s="3">
        <f>RANK(P4,P$4:P$13,1)</f>
        <v>1</v>
      </c>
    </row>
    <row r="5" spans="1:17" x14ac:dyDescent="0.35">
      <c r="A5" s="3">
        <f>Q5</f>
        <v>1</v>
      </c>
      <c r="B5" s="18" t="s">
        <v>8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4"/>
      <c r="N5" s="3">
        <f>IFERROR(VLOOKUP(J5,Pilote!$A$33:$B$37,2,FALSE),0)</f>
        <v>0</v>
      </c>
      <c r="O5" s="3">
        <f>IFERROR(VLOOKUP(L5,Pilote!$A$33:$B$37,2,FALSE),0)</f>
        <v>0</v>
      </c>
      <c r="P5" s="3">
        <f>IF(N5+O5=0,0,N5+O5+(ROW(M12)/100))</f>
        <v>0</v>
      </c>
      <c r="Q5" s="3">
        <f t="shared" ref="Q5:Q13" si="0">RANK(P5,P$4:P$13,1)</f>
        <v>1</v>
      </c>
    </row>
    <row r="6" spans="1:17" x14ac:dyDescent="0.35">
      <c r="A6" s="3">
        <f t="shared" ref="A6:A13" si="1">Q6</f>
        <v>1</v>
      </c>
      <c r="B6" s="18" t="s">
        <v>9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4"/>
      <c r="N6" s="3">
        <f>IFERROR(VLOOKUP(J6,Pilote!$A$33:$B$37,2,FALSE),0)</f>
        <v>0</v>
      </c>
      <c r="O6" s="3">
        <f>IFERROR(VLOOKUP(L6,Pilote!$A$33:$B$37,2,FALSE),0)</f>
        <v>0</v>
      </c>
      <c r="P6" s="3">
        <f>IF(N6+O6=0,0,N6+O6+(ROW(M11)/100))</f>
        <v>0</v>
      </c>
      <c r="Q6" s="3">
        <f t="shared" si="0"/>
        <v>1</v>
      </c>
    </row>
    <row r="7" spans="1:17" x14ac:dyDescent="0.35">
      <c r="A7" s="3">
        <f t="shared" si="1"/>
        <v>1</v>
      </c>
      <c r="B7" s="18" t="s">
        <v>10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4"/>
      <c r="N7" s="3">
        <f>IFERROR(VLOOKUP(J7,Pilote!$A$33:$B$37,2,FALSE),0)</f>
        <v>0</v>
      </c>
      <c r="O7" s="3">
        <f>IFERROR(VLOOKUP(L7,Pilote!$A$33:$B$37,2,FALSE),0)</f>
        <v>0</v>
      </c>
      <c r="P7" s="3">
        <f>IF(N7+O7=0,0,N7+O7+(ROW(M10)/100))</f>
        <v>0</v>
      </c>
      <c r="Q7" s="3">
        <f t="shared" si="0"/>
        <v>1</v>
      </c>
    </row>
    <row r="8" spans="1:17" x14ac:dyDescent="0.35">
      <c r="A8" s="3">
        <f t="shared" si="1"/>
        <v>1</v>
      </c>
      <c r="B8" s="18" t="s">
        <v>11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4"/>
      <c r="N8" s="3">
        <f>IFERROR(VLOOKUP(J8,Pilote!$A$33:$B$37,2,FALSE),0)</f>
        <v>0</v>
      </c>
      <c r="O8" s="3">
        <f>IFERROR(VLOOKUP(L8,Pilote!$A$33:$B$37,2,FALSE),0)</f>
        <v>0</v>
      </c>
      <c r="P8" s="3">
        <f>IF(N8+O8=0,0,N8+O8+(ROW(M9)/100))</f>
        <v>0</v>
      </c>
      <c r="Q8" s="3">
        <f t="shared" si="0"/>
        <v>1</v>
      </c>
    </row>
    <row r="9" spans="1:17" x14ac:dyDescent="0.35">
      <c r="A9" s="3">
        <f t="shared" si="1"/>
        <v>1</v>
      </c>
      <c r="B9" s="18" t="s">
        <v>12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4"/>
      <c r="N9" s="3">
        <f>IFERROR(VLOOKUP(J9,Pilote!$A$33:$B$37,2,FALSE),0)</f>
        <v>0</v>
      </c>
      <c r="O9" s="3">
        <f>IFERROR(VLOOKUP(L9,Pilote!$A$33:$B$37,2,FALSE),0)</f>
        <v>0</v>
      </c>
      <c r="P9" s="3">
        <f>IF(N9+O9=0,0,N9+O9+(ROW(M8)/100))</f>
        <v>0</v>
      </c>
      <c r="Q9" s="3">
        <f t="shared" si="0"/>
        <v>1</v>
      </c>
    </row>
    <row r="10" spans="1:17" x14ac:dyDescent="0.35">
      <c r="A10" s="3">
        <f t="shared" si="1"/>
        <v>1</v>
      </c>
      <c r="B10" s="18" t="s">
        <v>13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4"/>
      <c r="N10" s="3">
        <f>IFERROR(VLOOKUP(J10,Pilote!$A$33:$B$37,2,FALSE),0)</f>
        <v>0</v>
      </c>
      <c r="O10" s="3">
        <f>IFERROR(VLOOKUP(L10,Pilote!$A$33:$B$37,2,FALSE),0)</f>
        <v>0</v>
      </c>
      <c r="P10" s="3">
        <f>IF(N10+O10=0,0,N10+O10+(ROW(M7)/100))</f>
        <v>0</v>
      </c>
      <c r="Q10" s="3">
        <f t="shared" si="0"/>
        <v>1</v>
      </c>
    </row>
    <row r="11" spans="1:17" x14ac:dyDescent="0.35">
      <c r="A11" s="3">
        <f t="shared" si="1"/>
        <v>1</v>
      </c>
      <c r="B11" s="18" t="s">
        <v>14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4"/>
      <c r="N11" s="3">
        <f>IFERROR(VLOOKUP(J11,Pilote!$A$33:$B$37,2,FALSE),0)</f>
        <v>0</v>
      </c>
      <c r="O11" s="3">
        <f>IFERROR(VLOOKUP(L11,Pilote!$A$33:$B$37,2,FALSE),0)</f>
        <v>0</v>
      </c>
      <c r="P11" s="3">
        <f>IF(N11+O11=0,0,N11+O11+(ROW(M6)/100))</f>
        <v>0</v>
      </c>
      <c r="Q11" s="3">
        <f t="shared" si="0"/>
        <v>1</v>
      </c>
    </row>
    <row r="12" spans="1:17" x14ac:dyDescent="0.35">
      <c r="A12" s="3">
        <f t="shared" si="1"/>
        <v>1</v>
      </c>
      <c r="B12" s="18" t="s">
        <v>15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4"/>
      <c r="N12" s="3">
        <f>IFERROR(VLOOKUP(J12,Pilote!$A$33:$B$37,2,FALSE),0)</f>
        <v>0</v>
      </c>
      <c r="O12" s="3">
        <f>IFERROR(VLOOKUP(L12,Pilote!$A$33:$B$37,2,FALSE),0)</f>
        <v>0</v>
      </c>
      <c r="P12" s="3">
        <f>IF(N12+O12=0,0,N12+O12+(ROW(M5)/100))</f>
        <v>0</v>
      </c>
      <c r="Q12" s="3">
        <f t="shared" si="0"/>
        <v>1</v>
      </c>
    </row>
    <row r="13" spans="1:17" x14ac:dyDescent="0.35">
      <c r="A13" s="3">
        <f t="shared" si="1"/>
        <v>1</v>
      </c>
      <c r="B13" s="18" t="s">
        <v>16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4"/>
      <c r="N13" s="3">
        <f>IFERROR(VLOOKUP(J13,Pilote!$A$33:$B$37,2,FALSE),0)</f>
        <v>0</v>
      </c>
      <c r="O13" s="3">
        <f>IFERROR(VLOOKUP(L13,Pilote!$A$33:$B$37,2,FALSE),0)</f>
        <v>0</v>
      </c>
      <c r="P13" s="3">
        <f>IF(N13+O13=0,0,N13+O13+(ROW(M6)/100))</f>
        <v>0</v>
      </c>
      <c r="Q13" s="3">
        <f t="shared" si="0"/>
        <v>1</v>
      </c>
    </row>
    <row r="14" spans="1:17" ht="3" customHeight="1" x14ac:dyDescent="0.35">
      <c r="A14" s="17"/>
      <c r="B14" s="2"/>
      <c r="C14" s="49"/>
      <c r="D14" s="49"/>
      <c r="E14" s="49"/>
      <c r="F14" s="49"/>
      <c r="G14" s="49"/>
      <c r="H14" s="49"/>
      <c r="I14" s="49"/>
      <c r="J14" s="49"/>
      <c r="K14" s="49"/>
      <c r="L14" s="49"/>
      <c r="Q14" s="14"/>
    </row>
    <row r="15" spans="1:17" ht="15" customHeight="1" x14ac:dyDescent="0.35">
      <c r="A15" s="16"/>
      <c r="F15" s="14"/>
      <c r="G15" s="3">
        <f>IFERROR(VLOOKUP(J13,Pilote!$A$33:$B$37,2,FALSE),0)</f>
        <v>0</v>
      </c>
      <c r="H15" s="3"/>
      <c r="I15" s="3">
        <f>IF(G15+H15=0,0,G15+H15+(ROW(M6)/100))</f>
        <v>0</v>
      </c>
      <c r="J15" s="48"/>
      <c r="K15" s="48"/>
      <c r="L15" s="48"/>
      <c r="Q15" s="14"/>
    </row>
    <row r="16" spans="1:17" ht="18.5" x14ac:dyDescent="0.45">
      <c r="E16" s="63"/>
      <c r="F16" s="64"/>
      <c r="G16" s="65" t="s">
        <v>152</v>
      </c>
      <c r="H16" s="65"/>
      <c r="I16" s="65"/>
      <c r="J16" s="66"/>
      <c r="K16" s="66"/>
      <c r="L16" s="48"/>
    </row>
    <row r="17" spans="5:12" ht="18.5" x14ac:dyDescent="0.45">
      <c r="E17" s="63"/>
      <c r="F17" s="67">
        <v>10</v>
      </c>
      <c r="G17" s="65" t="str">
        <f>IFERROR(VLOOKUP(F17,$A$4:$C$13,3,FALSE),"")</f>
        <v/>
      </c>
      <c r="H17" s="68" t="s">
        <v>125</v>
      </c>
      <c r="I17" s="68"/>
      <c r="J17" s="69"/>
      <c r="K17" s="69"/>
      <c r="L17" s="48"/>
    </row>
    <row r="18" spans="5:12" ht="18.5" x14ac:dyDescent="0.45">
      <c r="E18" s="63"/>
      <c r="F18" s="67">
        <v>9</v>
      </c>
      <c r="G18" s="65" t="str">
        <f>IFERROR(VLOOKUP(F18,$A$4:$C$13,3,FALSE),"")</f>
        <v/>
      </c>
      <c r="H18" s="68" t="s">
        <v>126</v>
      </c>
      <c r="I18" s="65"/>
      <c r="J18" s="63"/>
      <c r="K18" s="63"/>
    </row>
    <row r="19" spans="5:12" ht="18.5" x14ac:dyDescent="0.45">
      <c r="E19" s="63"/>
      <c r="F19" s="67">
        <v>8</v>
      </c>
      <c r="G19" s="65" t="str">
        <f t="shared" ref="G19" si="2">IFERROR(VLOOKUP(F19,$A$4:$C$13,3,FALSE),"")</f>
        <v/>
      </c>
      <c r="H19" s="68" t="s">
        <v>127</v>
      </c>
      <c r="I19" s="65"/>
      <c r="J19" s="63"/>
      <c r="K19" s="63"/>
    </row>
    <row r="20" spans="5:12" ht="18.5" x14ac:dyDescent="0.45">
      <c r="E20" s="63"/>
      <c r="F20" s="63"/>
      <c r="G20" s="63"/>
      <c r="H20" s="63"/>
      <c r="I20" s="63"/>
      <c r="J20" s="63"/>
      <c r="K20" s="63"/>
    </row>
    <row r="21" spans="5:12" ht="18.5" x14ac:dyDescent="0.45">
      <c r="E21" s="63"/>
      <c r="F21" s="63"/>
      <c r="G21" s="63" t="s">
        <v>143</v>
      </c>
      <c r="H21" s="63"/>
      <c r="I21" s="63"/>
      <c r="J21" s="63"/>
      <c r="K21" s="63"/>
    </row>
    <row r="22" spans="5:12" ht="18.5" x14ac:dyDescent="0.45">
      <c r="E22" s="63"/>
      <c r="F22" s="63"/>
      <c r="G22" s="63" t="s">
        <v>144</v>
      </c>
      <c r="H22" s="63"/>
      <c r="I22" s="63"/>
      <c r="J22" s="63"/>
      <c r="K22" s="63"/>
    </row>
    <row r="23" spans="5:12" ht="18.5" x14ac:dyDescent="0.45">
      <c r="E23" s="63"/>
      <c r="F23" s="63"/>
      <c r="G23" s="63"/>
      <c r="H23" s="63"/>
      <c r="I23" s="63"/>
      <c r="J23" s="63"/>
      <c r="K23" s="63"/>
    </row>
    <row r="24" spans="5:12" x14ac:dyDescent="0.35"/>
    <row r="25" spans="5:12" x14ac:dyDescent="0.35"/>
    <row r="26" spans="5:12" x14ac:dyDescent="0.35"/>
  </sheetData>
  <sheetProtection sheet="1" objects="1" scenarios="1"/>
  <mergeCells count="11">
    <mergeCell ref="N2:Q2"/>
    <mergeCell ref="B2:B3"/>
    <mergeCell ref="G2:H2"/>
    <mergeCell ref="L2:L3"/>
    <mergeCell ref="K2:K3"/>
    <mergeCell ref="J2:J3"/>
    <mergeCell ref="I2:I3"/>
    <mergeCell ref="D2:D3"/>
    <mergeCell ref="E2:E3"/>
    <mergeCell ref="F2:F3"/>
    <mergeCell ref="C2:C3"/>
  </mergeCells>
  <phoneticPr fontId="1" type="noConversion"/>
  <conditionalFormatting sqref="H17">
    <cfRule type="expression" dxfId="131" priority="2">
      <formula>$G$17=""</formula>
    </cfRule>
  </conditionalFormatting>
  <conditionalFormatting sqref="H18">
    <cfRule type="expression" dxfId="130" priority="3">
      <formula>$G$18=""</formula>
    </cfRule>
  </conditionalFormatting>
  <conditionalFormatting sqref="H19">
    <cfRule type="expression" dxfId="129" priority="1">
      <formula>$G$19=""</formula>
    </cfRule>
  </conditionalFormatting>
  <pageMargins left="0.7" right="0.7" top="0.75" bottom="0.75" header="0.3" footer="0.3"/>
  <pageSetup scale="52" orientation="portrait" r:id="rId1"/>
  <colBreaks count="1" manualBreakCount="1">
    <brk id="12" max="13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8EC7403E-83C4-4185-B9CC-C52480F8ECE3}">
          <x14:formula1>
            <xm:f>Pilote!$A$39:$A$41</xm:f>
          </x14:formula1>
          <xm:sqref>G4:I13 K4:K13</xm:sqref>
        </x14:dataValidation>
        <x14:dataValidation type="list" allowBlank="1" showInputMessage="1" showErrorMessage="1" xr:uid="{A4E05449-8D1B-4954-8F47-E9F3BDEB438A}">
          <x14:formula1>
            <xm:f>Pilote!$A$33:$A$37</xm:f>
          </x14:formula1>
          <xm:sqref>J4:J13 L4:L13</xm:sqref>
        </x14:dataValidation>
        <x14:dataValidation type="list" allowBlank="1" showInputMessage="1" showErrorMessage="1" xr:uid="{1EB62460-4D0E-487D-9C69-3357C096E5FB}">
          <x14:formula1>
            <xm:f>Pilote!$A$1:$A$29</xm:f>
          </x14:formula1>
          <xm:sqref>D4:D13</xm:sqref>
        </x14:dataValidation>
        <x14:dataValidation type="list" allowBlank="1" showInputMessage="1" showErrorMessage="1" xr:uid="{43CA01C9-65DF-4D6C-AC47-1A4E46E82233}">
          <x14:formula1>
            <xm:f>Pilote!$A$49:$A$61</xm:f>
          </x14:formula1>
          <xm:sqref>E4:F13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6FF30-D2B2-48FC-B192-6562A62DE5FD}">
  <sheetPr>
    <tabColor theme="4"/>
  </sheetPr>
  <dimension ref="A1:M176"/>
  <sheetViews>
    <sheetView showGridLines="0" showRowColHeaders="0" zoomScaleNormal="100" workbookViewId="0">
      <selection activeCell="D8" sqref="D8:G8"/>
    </sheetView>
  </sheetViews>
  <sheetFormatPr baseColWidth="10" defaultColWidth="0" defaultRowHeight="15" customHeight="1" zeroHeight="1" x14ac:dyDescent="0.35"/>
  <cols>
    <col min="1" max="1" width="5" style="7" customWidth="1"/>
    <col min="2" max="2" width="15.453125" customWidth="1"/>
    <col min="3" max="3" width="18.453125" customWidth="1"/>
    <col min="4" max="4" width="77.1796875" customWidth="1"/>
    <col min="5" max="5" width="16.81640625" customWidth="1"/>
    <col min="6" max="6" width="0.54296875" hidden="1" customWidth="1"/>
    <col min="7" max="7" width="41.81640625" customWidth="1"/>
    <col min="8" max="8" width="0.453125" hidden="1" customWidth="1"/>
    <col min="9" max="9" width="29.453125" bestFit="1" customWidth="1"/>
    <col min="10" max="10" width="12.453125" customWidth="1"/>
    <col min="11" max="13" width="11.453125" customWidth="1"/>
    <col min="14" max="16384" width="11.453125" hidden="1"/>
  </cols>
  <sheetData>
    <row r="1" spans="4:10" ht="15" customHeight="1" thickBot="1" x14ac:dyDescent="0.4"/>
    <row r="2" spans="4:10" ht="26.25" customHeight="1" thickBot="1" x14ac:dyDescent="0.4">
      <c r="D2" s="102" t="str">
        <f>CONCATENATE("Les questions suivantes sont pour l'épisode de ",J6," de l'année ",J5)</f>
        <v xml:space="preserve">Les questions suivantes sont pour l'épisode de  de l'année </v>
      </c>
      <c r="E2" s="103"/>
      <c r="F2" s="103"/>
      <c r="G2" s="103"/>
      <c r="H2" s="103"/>
      <c r="I2" s="104"/>
    </row>
    <row r="3" spans="4:10" ht="15" customHeight="1" x14ac:dyDescent="0.35"/>
    <row r="4" spans="4:10" ht="19.5" customHeight="1" x14ac:dyDescent="0.45">
      <c r="D4" s="34" t="s">
        <v>131</v>
      </c>
      <c r="G4" s="61" t="str">
        <f>IF(J5="","Vous n'avez pas identifié d'épisode, veuillez passer à l'onglet Pour retourner","")</f>
        <v>Vous n'avez pas identifié d'épisode, veuillez passer à l'onglet Pour retourner</v>
      </c>
    </row>
    <row r="5" spans="4:10" ht="66.75" customHeight="1" x14ac:dyDescent="0.35">
      <c r="D5" s="99"/>
      <c r="E5" s="100"/>
      <c r="F5" s="100"/>
      <c r="G5" s="101"/>
      <c r="I5" s="3">
        <v>10</v>
      </c>
      <c r="J5" s="3" t="str">
        <f>IFERROR(VLOOKUP(I5,'Identification Épisode '!$A$4:$D$13,4,FALSE),"")</f>
        <v/>
      </c>
    </row>
    <row r="6" spans="4:10" ht="27.75" customHeight="1" x14ac:dyDescent="0.35">
      <c r="I6" s="3"/>
      <c r="J6" s="3" t="str">
        <f>IFERROR(VLOOKUP(I5,'Identification Épisode '!$A$4:$D$13,3,FALSE),"")</f>
        <v/>
      </c>
    </row>
    <row r="7" spans="4:10" ht="15" customHeight="1" x14ac:dyDescent="0.35">
      <c r="D7" s="36" t="s">
        <v>132</v>
      </c>
      <c r="I7" s="3"/>
      <c r="J7" s="3" t="str">
        <f>IFERROR(VLOOKUP(I5,'Identification Épisode '!$A$4:$AA$13,6,FALSE),"")</f>
        <v/>
      </c>
    </row>
    <row r="8" spans="4:10" ht="45.75" customHeight="1" x14ac:dyDescent="0.35">
      <c r="D8" s="99"/>
      <c r="E8" s="100"/>
      <c r="F8" s="100"/>
      <c r="G8" s="101"/>
      <c r="I8" s="3"/>
      <c r="J8" s="3" t="str">
        <f>IFERROR(VLOOKUP(I5,'Identification Épisode '!$A$4:$AA$13,7,FALSE),"")</f>
        <v/>
      </c>
    </row>
    <row r="9" spans="4:10" ht="15" customHeight="1" x14ac:dyDescent="0.35">
      <c r="I9" s="22"/>
      <c r="J9" s="22"/>
    </row>
    <row r="10" spans="4:10" ht="15" customHeight="1" x14ac:dyDescent="0.35"/>
    <row r="11" spans="4:10" ht="15" customHeight="1" x14ac:dyDescent="0.35">
      <c r="D11" s="35" t="s">
        <v>153</v>
      </c>
    </row>
    <row r="12" spans="4:10" ht="40" customHeight="1" x14ac:dyDescent="0.35">
      <c r="D12" s="96"/>
      <c r="E12" s="97"/>
      <c r="F12" s="97"/>
      <c r="G12" s="98"/>
    </row>
    <row r="13" spans="4:10" ht="15" customHeight="1" x14ac:dyDescent="0.35"/>
    <row r="14" spans="4:10" ht="15" customHeight="1" x14ac:dyDescent="0.35">
      <c r="D14" s="35" t="s">
        <v>252</v>
      </c>
      <c r="E14" s="35"/>
    </row>
    <row r="15" spans="4:10" ht="15" customHeight="1" x14ac:dyDescent="0.35">
      <c r="D15" s="41" t="s">
        <v>253</v>
      </c>
      <c r="E15" s="42" t="s">
        <v>62</v>
      </c>
      <c r="F15" s="33"/>
    </row>
    <row r="16" spans="4:10" ht="15" customHeight="1" x14ac:dyDescent="0.35">
      <c r="D16" s="4" t="s">
        <v>63</v>
      </c>
      <c r="E16" s="15"/>
      <c r="F16" s="16"/>
    </row>
    <row r="17" spans="4:9" ht="15" customHeight="1" x14ac:dyDescent="0.35">
      <c r="D17" s="4" t="s">
        <v>154</v>
      </c>
      <c r="E17" s="15"/>
      <c r="F17" s="16"/>
      <c r="I17" s="19"/>
    </row>
    <row r="18" spans="4:9" ht="27.75" customHeight="1" x14ac:dyDescent="0.35">
      <c r="D18" s="4" t="s">
        <v>38</v>
      </c>
      <c r="E18" s="15"/>
      <c r="F18" s="16"/>
      <c r="G18" s="20" t="s">
        <v>64</v>
      </c>
      <c r="I18" s="44"/>
    </row>
    <row r="19" spans="4:9" ht="14.5" x14ac:dyDescent="0.35">
      <c r="D19" s="4" t="s">
        <v>77</v>
      </c>
      <c r="E19" s="15"/>
      <c r="F19" s="16"/>
      <c r="G19" s="20"/>
    </row>
    <row r="20" spans="4:9" ht="14.5" x14ac:dyDescent="0.35">
      <c r="D20" s="4" t="s">
        <v>156</v>
      </c>
      <c r="E20" s="15"/>
      <c r="F20" s="16"/>
      <c r="G20" s="20"/>
    </row>
    <row r="21" spans="4:9" ht="14.5" x14ac:dyDescent="0.35">
      <c r="D21" s="27" t="s">
        <v>83</v>
      </c>
      <c r="E21" s="15"/>
      <c r="F21" s="16"/>
      <c r="G21" s="20"/>
    </row>
    <row r="22" spans="4:9" ht="15" customHeight="1" x14ac:dyDescent="0.35">
      <c r="D22" s="4" t="s">
        <v>78</v>
      </c>
      <c r="E22" s="15"/>
      <c r="F22" s="16"/>
      <c r="G22" s="19"/>
    </row>
    <row r="23" spans="4:9" ht="15" customHeight="1" x14ac:dyDescent="0.35">
      <c r="D23" s="4" t="s">
        <v>74</v>
      </c>
      <c r="E23" s="15"/>
      <c r="F23" s="16"/>
    </row>
    <row r="24" spans="4:9" ht="36" customHeight="1" x14ac:dyDescent="0.35">
      <c r="D24" s="27" t="s">
        <v>79</v>
      </c>
      <c r="E24" s="15"/>
      <c r="F24" s="16"/>
    </row>
    <row r="25" spans="4:9" ht="15" customHeight="1" x14ac:dyDescent="0.35">
      <c r="D25" s="4" t="s">
        <v>157</v>
      </c>
      <c r="E25" s="15"/>
      <c r="F25" s="16"/>
    </row>
    <row r="26" spans="4:9" ht="15" customHeight="1" x14ac:dyDescent="0.35">
      <c r="D26" s="4" t="s">
        <v>158</v>
      </c>
      <c r="E26" s="15"/>
      <c r="F26" s="16"/>
    </row>
    <row r="27" spans="4:9" ht="15" customHeight="1" x14ac:dyDescent="0.35">
      <c r="D27" s="4" t="s">
        <v>235</v>
      </c>
      <c r="E27" s="15"/>
      <c r="F27" s="16"/>
    </row>
    <row r="28" spans="4:9" ht="15" customHeight="1" x14ac:dyDescent="0.35">
      <c r="D28" s="4" t="s">
        <v>19</v>
      </c>
      <c r="E28" s="15"/>
      <c r="F28" s="16"/>
      <c r="G28" s="8" t="s">
        <v>30</v>
      </c>
      <c r="I28" s="44"/>
    </row>
    <row r="29" spans="4:9" ht="15" customHeight="1" x14ac:dyDescent="0.35">
      <c r="D29" s="4" t="s">
        <v>19</v>
      </c>
      <c r="E29" s="15"/>
      <c r="F29" s="16"/>
      <c r="G29" s="8" t="s">
        <v>30</v>
      </c>
      <c r="I29" s="44"/>
    </row>
    <row r="30" spans="4:9" ht="15" customHeight="1" x14ac:dyDescent="0.35">
      <c r="D30" s="4" t="s">
        <v>19</v>
      </c>
      <c r="E30" s="15"/>
      <c r="F30" s="16"/>
      <c r="G30" s="8" t="s">
        <v>30</v>
      </c>
      <c r="I30" s="44"/>
    </row>
    <row r="31" spans="4:9" ht="15" customHeight="1" x14ac:dyDescent="0.35"/>
    <row r="32" spans="4:9" ht="15" customHeight="1" x14ac:dyDescent="0.35">
      <c r="D32" s="35" t="s">
        <v>244</v>
      </c>
    </row>
    <row r="33" spans="4:9" ht="15" customHeight="1" x14ac:dyDescent="0.35">
      <c r="D33" s="6" t="s">
        <v>73</v>
      </c>
      <c r="E33" s="5" t="s">
        <v>5</v>
      </c>
      <c r="F33" s="5"/>
      <c r="G33" s="5" t="s">
        <v>6</v>
      </c>
      <c r="I33" s="5" t="s">
        <v>76</v>
      </c>
    </row>
    <row r="34" spans="4:9" ht="15" customHeight="1" x14ac:dyDescent="0.35">
      <c r="D34" s="4" t="s">
        <v>116</v>
      </c>
      <c r="E34" s="15"/>
      <c r="F34" s="15"/>
      <c r="G34" s="15"/>
      <c r="H34" s="15"/>
      <c r="I34" s="15"/>
    </row>
    <row r="35" spans="4:9" ht="15" customHeight="1" x14ac:dyDescent="0.35">
      <c r="D35" s="4" t="s">
        <v>117</v>
      </c>
      <c r="E35" s="15"/>
      <c r="F35" s="15"/>
      <c r="G35" s="15"/>
      <c r="H35" s="15"/>
      <c r="I35" s="15"/>
    </row>
    <row r="36" spans="4:9" ht="15" customHeight="1" x14ac:dyDescent="0.35">
      <c r="D36" s="4" t="s">
        <v>145</v>
      </c>
      <c r="E36" s="15"/>
      <c r="F36" s="15"/>
      <c r="G36" s="15"/>
      <c r="H36" s="15"/>
      <c r="I36" s="15"/>
    </row>
    <row r="37" spans="4:9" ht="15" customHeight="1" x14ac:dyDescent="0.35">
      <c r="D37" s="4" t="s">
        <v>119</v>
      </c>
      <c r="E37" s="15"/>
      <c r="F37" s="15"/>
      <c r="G37" s="15"/>
      <c r="H37" s="15"/>
      <c r="I37" s="15"/>
    </row>
    <row r="38" spans="4:9" ht="15" customHeight="1" x14ac:dyDescent="0.35">
      <c r="D38" s="4" t="s">
        <v>120</v>
      </c>
      <c r="E38" s="15"/>
      <c r="F38" s="15"/>
      <c r="G38" s="15"/>
      <c r="H38" s="15"/>
      <c r="I38" s="15"/>
    </row>
    <row r="39" spans="4:9" ht="15" customHeight="1" x14ac:dyDescent="0.35">
      <c r="D39" s="4" t="s">
        <v>238</v>
      </c>
      <c r="E39" s="15"/>
      <c r="F39" s="15"/>
      <c r="G39" s="15"/>
      <c r="H39" s="15"/>
      <c r="I39" s="15"/>
    </row>
    <row r="40" spans="4:9" ht="15" customHeight="1" x14ac:dyDescent="0.35">
      <c r="D40" s="4" t="s">
        <v>239</v>
      </c>
      <c r="E40" s="15"/>
      <c r="F40" s="15"/>
      <c r="G40" s="15"/>
      <c r="H40" s="15"/>
      <c r="I40" s="15"/>
    </row>
    <row r="41" spans="4:9" ht="15" customHeight="1" x14ac:dyDescent="0.35"/>
    <row r="42" spans="4:9" ht="15" customHeight="1" x14ac:dyDescent="0.35"/>
    <row r="43" spans="4:9" ht="48" customHeight="1" thickBot="1" x14ac:dyDescent="0.4"/>
    <row r="44" spans="4:9" ht="41.25" customHeight="1" thickBot="1" x14ac:dyDescent="0.4">
      <c r="D44" s="102" t="str">
        <f>CONCATENATE("Conséquences sur les usages anthropiques et le bien-être/santé des populations ",J6," de l'année ",J5)</f>
        <v xml:space="preserve">Conséquences sur les usages anthropiques et le bien-être/santé des populations  de l'année </v>
      </c>
      <c r="E44" s="103"/>
      <c r="F44" s="103"/>
      <c r="G44" s="103"/>
      <c r="H44" s="103"/>
      <c r="I44" s="104"/>
    </row>
    <row r="45" spans="4:9" ht="18" customHeight="1" x14ac:dyDescent="0.35"/>
    <row r="46" spans="4:9" ht="27.75" customHeight="1" x14ac:dyDescent="0.35">
      <c r="D46" s="109" t="s">
        <v>245</v>
      </c>
      <c r="E46" s="109"/>
      <c r="F46" s="109"/>
      <c r="G46" s="109"/>
      <c r="H46" s="109"/>
      <c r="I46" s="109"/>
    </row>
    <row r="47" spans="4:9" ht="15" customHeight="1" x14ac:dyDescent="0.35">
      <c r="D47" s="15"/>
      <c r="G47" s="47" t="s">
        <v>112</v>
      </c>
      <c r="H47" s="11"/>
    </row>
    <row r="48" spans="4:9" ht="15" customHeight="1" x14ac:dyDescent="0.35">
      <c r="G48" s="11"/>
      <c r="H48" s="11"/>
    </row>
    <row r="49" spans="4:9" ht="15" customHeight="1" x14ac:dyDescent="0.35">
      <c r="D49" s="35" t="s">
        <v>134</v>
      </c>
    </row>
    <row r="50" spans="4:9" ht="34.5" customHeight="1" x14ac:dyDescent="0.35">
      <c r="D50" s="79" t="s">
        <v>246</v>
      </c>
      <c r="E50" s="5" t="s">
        <v>62</v>
      </c>
    </row>
    <row r="51" spans="4:9" ht="15" customHeight="1" x14ac:dyDescent="0.35">
      <c r="D51" s="4" t="s">
        <v>84</v>
      </c>
      <c r="E51" s="15"/>
    </row>
    <row r="52" spans="4:9" ht="15" customHeight="1" x14ac:dyDescent="0.35">
      <c r="D52" s="4" t="s">
        <v>80</v>
      </c>
      <c r="E52" s="15"/>
      <c r="G52" s="37" t="s">
        <v>75</v>
      </c>
      <c r="H52" s="25"/>
      <c r="I52" s="15"/>
    </row>
    <row r="53" spans="4:9" ht="15" customHeight="1" x14ac:dyDescent="0.35">
      <c r="D53" s="4" t="s">
        <v>81</v>
      </c>
      <c r="E53" s="15"/>
    </row>
    <row r="54" spans="4:9" ht="35.25" customHeight="1" x14ac:dyDescent="0.35">
      <c r="D54" s="27" t="s">
        <v>89</v>
      </c>
      <c r="E54" s="15"/>
    </row>
    <row r="55" spans="4:9" ht="15" customHeight="1" x14ac:dyDescent="0.35">
      <c r="D55" s="4" t="s">
        <v>82</v>
      </c>
      <c r="E55" s="15"/>
    </row>
    <row r="56" spans="4:9" ht="15" customHeight="1" x14ac:dyDescent="0.35">
      <c r="D56" s="4" t="s">
        <v>87</v>
      </c>
      <c r="E56" s="15"/>
    </row>
    <row r="57" spans="4:9" ht="15" customHeight="1" x14ac:dyDescent="0.35">
      <c r="D57" s="4" t="s">
        <v>236</v>
      </c>
      <c r="E57" s="15"/>
    </row>
    <row r="58" spans="4:9" ht="31" x14ac:dyDescent="0.35">
      <c r="D58" s="4" t="s">
        <v>147</v>
      </c>
      <c r="E58" s="15"/>
      <c r="G58" s="37" t="s">
        <v>237</v>
      </c>
      <c r="H58" s="25"/>
      <c r="I58" s="15"/>
    </row>
    <row r="59" spans="4:9" ht="36.75" customHeight="1" x14ac:dyDescent="0.35">
      <c r="D59" s="27" t="s">
        <v>85</v>
      </c>
      <c r="E59" s="15"/>
    </row>
    <row r="60" spans="4:9" ht="15" customHeight="1" x14ac:dyDescent="0.35">
      <c r="D60" s="4" t="s">
        <v>86</v>
      </c>
      <c r="E60" s="15"/>
    </row>
    <row r="61" spans="4:9" ht="15" customHeight="1" x14ac:dyDescent="0.35">
      <c r="D61" s="4" t="s">
        <v>88</v>
      </c>
      <c r="E61" s="15"/>
    </row>
    <row r="62" spans="4:9" ht="38.25" customHeight="1" x14ac:dyDescent="0.35">
      <c r="D62" s="27" t="s">
        <v>90</v>
      </c>
      <c r="E62" s="15"/>
    </row>
    <row r="63" spans="4:9" ht="15" customHeight="1" x14ac:dyDescent="0.35">
      <c r="D63" s="4" t="s">
        <v>19</v>
      </c>
      <c r="E63" s="15"/>
      <c r="G63" s="38" t="s">
        <v>30</v>
      </c>
      <c r="H63" s="8"/>
      <c r="I63" s="45"/>
    </row>
    <row r="64" spans="4:9" ht="15" customHeight="1" x14ac:dyDescent="0.35">
      <c r="D64" s="4" t="s">
        <v>19</v>
      </c>
      <c r="E64" s="15"/>
      <c r="G64" s="30" t="s">
        <v>30</v>
      </c>
      <c r="H64" s="8"/>
      <c r="I64" s="45"/>
    </row>
    <row r="65" spans="3:11" ht="15" customHeight="1" x14ac:dyDescent="0.35">
      <c r="D65" s="4" t="s">
        <v>19</v>
      </c>
      <c r="E65" s="15"/>
      <c r="G65" s="30" t="s">
        <v>30</v>
      </c>
      <c r="H65" s="8"/>
      <c r="I65" s="45"/>
    </row>
    <row r="66" spans="3:11" ht="15" customHeight="1" x14ac:dyDescent="0.35">
      <c r="D66" s="24"/>
      <c r="E66" s="10"/>
      <c r="G66" s="8"/>
      <c r="H66" s="8"/>
      <c r="I66" s="30"/>
      <c r="J66" s="30"/>
    </row>
    <row r="67" spans="3:11" ht="15" customHeight="1" x14ac:dyDescent="0.35">
      <c r="D67" s="24"/>
      <c r="E67" s="10"/>
      <c r="G67" s="8"/>
      <c r="H67" s="8"/>
      <c r="I67" s="10"/>
    </row>
    <row r="68" spans="3:11" ht="15" customHeight="1" x14ac:dyDescent="0.35">
      <c r="D68" s="24"/>
      <c r="E68" s="10"/>
      <c r="G68" s="8"/>
      <c r="H68" s="8"/>
      <c r="I68" s="10"/>
    </row>
    <row r="69" spans="3:11" ht="15" customHeight="1" x14ac:dyDescent="0.35">
      <c r="D69" s="24"/>
      <c r="E69" s="10"/>
      <c r="G69" s="8"/>
      <c r="H69" s="8"/>
      <c r="I69" s="10"/>
    </row>
    <row r="70" spans="3:11" ht="15" customHeight="1" x14ac:dyDescent="0.35">
      <c r="D70" s="24"/>
      <c r="E70" s="10"/>
      <c r="G70" s="8"/>
      <c r="H70" s="8"/>
      <c r="I70" s="10"/>
    </row>
    <row r="71" spans="3:11" ht="15" customHeight="1" x14ac:dyDescent="0.35">
      <c r="D71" s="24"/>
      <c r="E71" s="10"/>
      <c r="G71" s="8"/>
      <c r="H71" s="8"/>
      <c r="I71" s="10"/>
    </row>
    <row r="72" spans="3:11" ht="15" customHeight="1" x14ac:dyDescent="0.35">
      <c r="D72" s="24"/>
      <c r="E72" s="10"/>
      <c r="G72" s="8"/>
      <c r="H72" s="8"/>
      <c r="I72" s="10"/>
    </row>
    <row r="73" spans="3:11" ht="15" customHeight="1" x14ac:dyDescent="0.35">
      <c r="D73" s="24"/>
      <c r="E73" s="10"/>
      <c r="G73" s="8"/>
      <c r="H73" s="8"/>
      <c r="I73" s="10"/>
    </row>
    <row r="74" spans="3:11" ht="15" customHeight="1" x14ac:dyDescent="0.35">
      <c r="D74" s="24"/>
      <c r="E74" s="10"/>
      <c r="G74" s="8"/>
      <c r="H74" s="8"/>
      <c r="I74" s="10"/>
    </row>
    <row r="75" spans="3:11" ht="15" customHeight="1" x14ac:dyDescent="0.35">
      <c r="D75" s="24"/>
      <c r="E75" s="10"/>
      <c r="G75" s="8"/>
      <c r="H75" s="8"/>
      <c r="I75" s="10"/>
    </row>
    <row r="76" spans="3:11" ht="15" customHeight="1" x14ac:dyDescent="0.35">
      <c r="D76" s="24"/>
      <c r="E76" s="10"/>
      <c r="G76" s="8"/>
      <c r="H76" s="8"/>
      <c r="I76" s="10"/>
    </row>
    <row r="77" spans="3:11" ht="15" customHeight="1" x14ac:dyDescent="0.35">
      <c r="K77" t="s">
        <v>110</v>
      </c>
    </row>
    <row r="78" spans="3:11" ht="15" customHeight="1" x14ac:dyDescent="0.35">
      <c r="D78" s="34" t="s">
        <v>135</v>
      </c>
    </row>
    <row r="79" spans="3:11" ht="70.5" customHeight="1" x14ac:dyDescent="0.35">
      <c r="D79" s="80" t="s">
        <v>246</v>
      </c>
      <c r="E79" s="40" t="s">
        <v>45</v>
      </c>
      <c r="F79" s="23"/>
      <c r="G79" s="108" t="s">
        <v>39</v>
      </c>
      <c r="H79" s="108"/>
      <c r="I79" s="108"/>
    </row>
    <row r="80" spans="3:11" ht="30" customHeight="1" x14ac:dyDescent="0.35">
      <c r="C80" s="3">
        <v>1</v>
      </c>
      <c r="D80" s="4" t="str">
        <f>IFERROR(VLOOKUP(C80,Pilote!U$3:X$17,4,FALSE),"")</f>
        <v/>
      </c>
      <c r="E80" s="15"/>
      <c r="F80" s="15"/>
      <c r="G80" s="110"/>
      <c r="H80" s="110"/>
      <c r="I80" s="110"/>
    </row>
    <row r="81" spans="3:9" ht="30" customHeight="1" x14ac:dyDescent="0.35">
      <c r="C81" s="3">
        <v>2</v>
      </c>
      <c r="D81" s="4" t="str">
        <f>IFERROR(VLOOKUP(C81,Pilote!U$3:X$17,4,FALSE),"")</f>
        <v/>
      </c>
      <c r="E81" s="15"/>
      <c r="F81" s="46"/>
      <c r="G81" s="110"/>
      <c r="H81" s="110"/>
      <c r="I81" s="110"/>
    </row>
    <row r="82" spans="3:9" ht="30" customHeight="1" x14ac:dyDescent="0.35">
      <c r="C82" s="3">
        <v>3</v>
      </c>
      <c r="D82" s="4" t="str">
        <f>IFERROR(VLOOKUP(C82,Pilote!U$3:X$17,4,FALSE),"")</f>
        <v/>
      </c>
      <c r="E82" s="15"/>
      <c r="F82" s="15"/>
      <c r="G82" s="110"/>
      <c r="H82" s="110"/>
      <c r="I82" s="110"/>
    </row>
    <row r="83" spans="3:9" ht="30" customHeight="1" x14ac:dyDescent="0.35">
      <c r="C83" s="3">
        <v>4</v>
      </c>
      <c r="D83" s="4" t="str">
        <f>IFERROR(VLOOKUP(C83,Pilote!U$3:X$17,4,FALSE),"")</f>
        <v/>
      </c>
      <c r="E83" s="15"/>
      <c r="F83" s="15"/>
      <c r="G83" s="110"/>
      <c r="H83" s="110"/>
      <c r="I83" s="110"/>
    </row>
    <row r="84" spans="3:9" ht="30" customHeight="1" x14ac:dyDescent="0.35">
      <c r="C84" s="3">
        <v>5</v>
      </c>
      <c r="D84" s="4" t="str">
        <f>IFERROR(VLOOKUP(C84,Pilote!U$3:X$17,4,FALSE),"")</f>
        <v/>
      </c>
      <c r="E84" s="15"/>
      <c r="F84" s="15"/>
      <c r="G84" s="110"/>
      <c r="H84" s="110"/>
      <c r="I84" s="110"/>
    </row>
    <row r="85" spans="3:9" ht="30" customHeight="1" x14ac:dyDescent="0.35">
      <c r="C85" s="3">
        <v>6</v>
      </c>
      <c r="D85" s="4" t="str">
        <f>IFERROR(VLOOKUP(C85,Pilote!U$3:X$17,4,FALSE),"")</f>
        <v/>
      </c>
      <c r="E85" s="15"/>
      <c r="F85" s="15"/>
      <c r="G85" s="110"/>
      <c r="H85" s="110"/>
      <c r="I85" s="110"/>
    </row>
    <row r="86" spans="3:9" ht="30" customHeight="1" x14ac:dyDescent="0.35">
      <c r="C86" s="3">
        <v>7</v>
      </c>
      <c r="D86" s="4" t="str">
        <f>IFERROR(VLOOKUP(C86,Pilote!U$3:X$17,4,FALSE),"")</f>
        <v/>
      </c>
      <c r="E86" s="15"/>
      <c r="F86" s="15"/>
      <c r="G86" s="110"/>
      <c r="H86" s="110"/>
      <c r="I86" s="110"/>
    </row>
    <row r="87" spans="3:9" ht="30" customHeight="1" x14ac:dyDescent="0.35">
      <c r="C87" s="3">
        <v>8</v>
      </c>
      <c r="D87" s="4" t="str">
        <f>IFERROR(VLOOKUP(C87,Pilote!U$3:X$17,4,FALSE),"")</f>
        <v/>
      </c>
      <c r="E87" s="15"/>
      <c r="F87" s="15"/>
      <c r="G87" s="110"/>
      <c r="H87" s="110"/>
      <c r="I87" s="110"/>
    </row>
    <row r="88" spans="3:9" ht="30" customHeight="1" x14ac:dyDescent="0.35">
      <c r="C88" s="3">
        <v>9</v>
      </c>
      <c r="D88" s="4" t="str">
        <f>IFERROR(VLOOKUP(C88,Pilote!U$3:X$17,4,FALSE),"")</f>
        <v/>
      </c>
      <c r="E88" s="15"/>
      <c r="F88" s="15"/>
      <c r="G88" s="110"/>
      <c r="H88" s="110"/>
      <c r="I88" s="110"/>
    </row>
    <row r="89" spans="3:9" ht="30" customHeight="1" x14ac:dyDescent="0.35">
      <c r="C89" s="3">
        <v>10</v>
      </c>
      <c r="D89" s="4" t="str">
        <f>IFERROR(VLOOKUP(C89,Pilote!U$3:X$17,4,FALSE),"")</f>
        <v/>
      </c>
      <c r="E89" s="15"/>
      <c r="F89" s="15"/>
      <c r="G89" s="110"/>
      <c r="H89" s="110"/>
      <c r="I89" s="110"/>
    </row>
    <row r="90" spans="3:9" ht="30" customHeight="1" x14ac:dyDescent="0.35">
      <c r="C90" s="3">
        <v>11</v>
      </c>
      <c r="D90" s="4" t="str">
        <f>IFERROR(VLOOKUP(C90,Pilote!U$3:X$17,4,FALSE),"")</f>
        <v/>
      </c>
      <c r="E90" s="15"/>
      <c r="F90" s="15"/>
      <c r="G90" s="110"/>
      <c r="H90" s="110"/>
      <c r="I90" s="110"/>
    </row>
    <row r="91" spans="3:9" ht="30" customHeight="1" x14ac:dyDescent="0.35">
      <c r="C91" s="3">
        <v>12</v>
      </c>
      <c r="D91" s="4" t="str">
        <f>IFERROR(VLOOKUP(C91,Pilote!U$3:X$17,4,FALSE),"")</f>
        <v/>
      </c>
      <c r="E91" s="15"/>
      <c r="F91" s="15"/>
      <c r="G91" s="110"/>
      <c r="H91" s="110"/>
      <c r="I91" s="110"/>
    </row>
    <row r="92" spans="3:9" ht="30" customHeight="1" x14ac:dyDescent="0.35">
      <c r="C92" s="3">
        <v>13</v>
      </c>
      <c r="D92" s="4" t="str">
        <f>IFERROR(VLOOKUP(C92,Pilote!U$3:X$17,4,FALSE),"")</f>
        <v/>
      </c>
      <c r="E92" s="15"/>
      <c r="F92" s="15"/>
      <c r="G92" s="110"/>
      <c r="H92" s="110"/>
      <c r="I92" s="110"/>
    </row>
    <row r="93" spans="3:9" ht="30" customHeight="1" x14ac:dyDescent="0.35">
      <c r="C93" s="3">
        <v>14</v>
      </c>
      <c r="D93" s="4" t="str">
        <f>IFERROR(VLOOKUP(C93,Pilote!U$3:X$17,4,FALSE),"")</f>
        <v/>
      </c>
      <c r="E93" s="15"/>
      <c r="F93" s="15"/>
      <c r="G93" s="110"/>
      <c r="H93" s="110"/>
      <c r="I93" s="110"/>
    </row>
    <row r="94" spans="3:9" ht="15" customHeight="1" x14ac:dyDescent="0.35">
      <c r="C94" s="3">
        <v>15</v>
      </c>
      <c r="D94" s="4" t="str">
        <f>IFERROR(VLOOKUP(C94,Pilote!U$3:X$17,4,FALSE),"")</f>
        <v/>
      </c>
      <c r="E94" s="15"/>
      <c r="F94" s="15"/>
      <c r="G94" s="110"/>
      <c r="H94" s="110"/>
      <c r="I94" s="110"/>
    </row>
    <row r="95" spans="3:9" ht="15" customHeight="1" x14ac:dyDescent="0.35">
      <c r="C95" s="3"/>
      <c r="D95" s="3"/>
      <c r="E95" s="3"/>
      <c r="F95" s="3"/>
      <c r="G95" s="3"/>
      <c r="H95" s="3"/>
      <c r="I95" s="3"/>
    </row>
    <row r="96" spans="3:9" ht="15" customHeight="1" x14ac:dyDescent="0.35">
      <c r="C96" s="3"/>
      <c r="D96" s="3"/>
      <c r="E96" s="3"/>
      <c r="F96" s="3"/>
      <c r="G96" s="3"/>
      <c r="H96" s="3"/>
      <c r="I96" s="3"/>
    </row>
    <row r="97" spans="2:9" ht="27" customHeight="1" x14ac:dyDescent="0.35">
      <c r="C97" s="3"/>
      <c r="D97" s="111" t="s">
        <v>242</v>
      </c>
      <c r="E97" s="111"/>
      <c r="F97" s="111"/>
      <c r="G97" s="111"/>
      <c r="H97" s="3"/>
      <c r="I97" s="3"/>
    </row>
    <row r="98" spans="2:9" ht="76.5" customHeight="1" x14ac:dyDescent="0.35">
      <c r="C98" s="3"/>
      <c r="D98" s="99"/>
      <c r="E98" s="100"/>
      <c r="F98" s="100"/>
      <c r="G98" s="101"/>
      <c r="H98" s="3"/>
      <c r="I98" s="3"/>
    </row>
    <row r="99" spans="2:9" ht="15" customHeight="1" x14ac:dyDescent="0.35">
      <c r="C99" s="3"/>
      <c r="D99" s="3"/>
      <c r="E99" s="3"/>
      <c r="F99" s="3"/>
      <c r="G99" s="3"/>
      <c r="H99" s="3"/>
      <c r="I99" s="3"/>
    </row>
    <row r="100" spans="2:9" ht="15" customHeight="1" x14ac:dyDescent="0.35">
      <c r="C100" s="3"/>
      <c r="D100" s="34" t="s">
        <v>136</v>
      </c>
      <c r="E100" s="3"/>
      <c r="F100" s="3"/>
      <c r="G100" s="3"/>
      <c r="H100" s="3"/>
      <c r="I100" s="3"/>
    </row>
    <row r="101" spans="2:9" ht="88.5" customHeight="1" x14ac:dyDescent="0.35">
      <c r="C101" s="3"/>
      <c r="D101" s="99"/>
      <c r="E101" s="100"/>
      <c r="F101" s="100"/>
      <c r="G101" s="101"/>
      <c r="H101" s="3"/>
      <c r="I101" s="3"/>
    </row>
    <row r="102" spans="2:9" ht="52.5" customHeight="1" thickBot="1" x14ac:dyDescent="0.4"/>
    <row r="103" spans="2:9" ht="42" customHeight="1" thickBot="1" x14ac:dyDescent="0.4">
      <c r="D103" s="102" t="str">
        <f>CONCATENATE("Conséquences sur les écosystèmes pour l'épisode de ",J6," de l'année ",J5)</f>
        <v xml:space="preserve">Conséquences sur les écosystèmes pour l'épisode de  de l'année </v>
      </c>
      <c r="E103" s="103"/>
      <c r="F103" s="103"/>
      <c r="G103" s="103"/>
      <c r="H103" s="103"/>
      <c r="I103" s="104"/>
    </row>
    <row r="104" spans="2:9" ht="15" customHeight="1" x14ac:dyDescent="0.35"/>
    <row r="105" spans="2:9" ht="26.25" customHeight="1" x14ac:dyDescent="0.35">
      <c r="C105" s="3"/>
      <c r="D105" s="109" t="s">
        <v>249</v>
      </c>
      <c r="E105" s="109"/>
      <c r="F105" s="109"/>
      <c r="G105" s="109"/>
      <c r="H105" s="109"/>
      <c r="I105" s="109"/>
    </row>
    <row r="106" spans="2:9" ht="15" customHeight="1" x14ac:dyDescent="0.35">
      <c r="D106" s="15"/>
      <c r="G106" s="47" t="s">
        <v>31</v>
      </c>
      <c r="H106" s="12"/>
    </row>
    <row r="107" spans="2:9" ht="15" customHeight="1" x14ac:dyDescent="0.35"/>
    <row r="108" spans="2:9" ht="15" customHeight="1" x14ac:dyDescent="0.35">
      <c r="D108" s="35" t="s">
        <v>248</v>
      </c>
    </row>
    <row r="109" spans="2:9" ht="15" customHeight="1" x14ac:dyDescent="0.35">
      <c r="B109" s="26"/>
      <c r="D109" s="6" t="s">
        <v>250</v>
      </c>
      <c r="E109" s="42" t="s">
        <v>62</v>
      </c>
    </row>
    <row r="110" spans="2:9" ht="15" customHeight="1" x14ac:dyDescent="0.35">
      <c r="D110" s="4" t="s">
        <v>94</v>
      </c>
      <c r="E110" s="15"/>
    </row>
    <row r="111" spans="2:9" ht="15" customHeight="1" x14ac:dyDescent="0.35">
      <c r="D111" s="4" t="s">
        <v>95</v>
      </c>
      <c r="E111" s="15"/>
    </row>
    <row r="112" spans="2:9" ht="15" customHeight="1" x14ac:dyDescent="0.35">
      <c r="D112" s="4" t="s">
        <v>20</v>
      </c>
      <c r="E112" s="15"/>
    </row>
    <row r="113" spans="2:9" ht="15" customHeight="1" x14ac:dyDescent="0.35">
      <c r="D113" s="4" t="s">
        <v>21</v>
      </c>
      <c r="E113" s="15"/>
    </row>
    <row r="114" spans="2:9" ht="15" customHeight="1" x14ac:dyDescent="0.35">
      <c r="D114" s="4" t="s">
        <v>92</v>
      </c>
      <c r="E114" s="15"/>
    </row>
    <row r="115" spans="2:9" ht="15" customHeight="1" x14ac:dyDescent="0.35">
      <c r="B115" s="28"/>
      <c r="D115" s="4" t="s">
        <v>40</v>
      </c>
      <c r="E115" s="15"/>
    </row>
    <row r="116" spans="2:9" ht="15" customHeight="1" x14ac:dyDescent="0.35">
      <c r="D116" s="4" t="s">
        <v>22</v>
      </c>
      <c r="E116" s="15"/>
    </row>
    <row r="117" spans="2:9" ht="15" customHeight="1" x14ac:dyDescent="0.35">
      <c r="D117" s="4" t="s">
        <v>91</v>
      </c>
      <c r="E117" s="15"/>
    </row>
    <row r="118" spans="2:9" ht="15" customHeight="1" x14ac:dyDescent="0.35">
      <c r="D118" s="4" t="s">
        <v>93</v>
      </c>
      <c r="E118" s="15"/>
    </row>
    <row r="119" spans="2:9" ht="15" customHeight="1" x14ac:dyDescent="0.35">
      <c r="D119" s="4" t="s">
        <v>96</v>
      </c>
      <c r="E119" s="15"/>
    </row>
    <row r="120" spans="2:9" ht="15" customHeight="1" x14ac:dyDescent="0.35">
      <c r="D120" s="4" t="s">
        <v>124</v>
      </c>
      <c r="E120" s="15"/>
    </row>
    <row r="121" spans="2:9" ht="15" customHeight="1" x14ac:dyDescent="0.35">
      <c r="D121" s="4" t="s">
        <v>159</v>
      </c>
      <c r="E121" s="15"/>
    </row>
    <row r="122" spans="2:9" ht="15" customHeight="1" x14ac:dyDescent="0.35">
      <c r="D122" s="4" t="s">
        <v>19</v>
      </c>
      <c r="E122" s="15"/>
      <c r="G122" s="30" t="s">
        <v>30</v>
      </c>
      <c r="H122" s="8"/>
      <c r="I122" s="45"/>
    </row>
    <row r="123" spans="2:9" ht="15" customHeight="1" x14ac:dyDescent="0.35">
      <c r="D123" s="4" t="s">
        <v>19</v>
      </c>
      <c r="E123" s="15"/>
      <c r="G123" s="30" t="s">
        <v>30</v>
      </c>
      <c r="H123" s="8"/>
      <c r="I123" s="45"/>
    </row>
    <row r="124" spans="2:9" ht="15" customHeight="1" x14ac:dyDescent="0.35">
      <c r="D124" s="4" t="s">
        <v>19</v>
      </c>
      <c r="E124" s="15"/>
      <c r="G124" s="30" t="s">
        <v>30</v>
      </c>
      <c r="H124" s="8"/>
      <c r="I124" s="45"/>
    </row>
    <row r="125" spans="2:9" ht="15" customHeight="1" x14ac:dyDescent="0.35">
      <c r="C125" s="3">
        <v>1</v>
      </c>
    </row>
    <row r="126" spans="2:9" ht="15" customHeight="1" x14ac:dyDescent="0.35">
      <c r="C126" s="3">
        <v>2</v>
      </c>
      <c r="D126" s="34" t="s">
        <v>138</v>
      </c>
    </row>
    <row r="127" spans="2:9" ht="48" customHeight="1" x14ac:dyDescent="0.35">
      <c r="C127" s="3">
        <v>3</v>
      </c>
      <c r="D127" s="39" t="s">
        <v>250</v>
      </c>
      <c r="E127" s="40" t="s">
        <v>45</v>
      </c>
      <c r="F127" s="40"/>
      <c r="G127" s="108" t="s">
        <v>39</v>
      </c>
      <c r="H127" s="108"/>
      <c r="I127" s="108"/>
    </row>
    <row r="128" spans="2:9" ht="15" customHeight="1" x14ac:dyDescent="0.35">
      <c r="C128" s="3">
        <v>1</v>
      </c>
      <c r="D128" s="4" t="str">
        <f>IFERROR(VLOOKUP(C128,Pilote!$H$3:$K$17,4,FALSE),"")</f>
        <v/>
      </c>
      <c r="E128" s="15"/>
      <c r="F128" s="15"/>
      <c r="G128" s="96"/>
      <c r="H128" s="97"/>
      <c r="I128" s="98"/>
    </row>
    <row r="129" spans="3:9" ht="15" customHeight="1" x14ac:dyDescent="0.35">
      <c r="C129" s="3">
        <v>2</v>
      </c>
      <c r="D129" s="4" t="str">
        <f>IFERROR(VLOOKUP(C129,Pilote!$H$3:$K$17,4,FALSE),"")</f>
        <v/>
      </c>
      <c r="E129" s="15"/>
      <c r="F129" s="46"/>
      <c r="G129" s="96"/>
      <c r="H129" s="97"/>
      <c r="I129" s="98"/>
    </row>
    <row r="130" spans="3:9" ht="15" customHeight="1" x14ac:dyDescent="0.35">
      <c r="C130" s="3">
        <v>3</v>
      </c>
      <c r="D130" s="4" t="str">
        <f>IFERROR(VLOOKUP(C130,Pilote!$H$3:$K$17,4,FALSE),"")</f>
        <v/>
      </c>
      <c r="E130" s="15"/>
      <c r="F130" s="15"/>
      <c r="G130" s="96"/>
      <c r="H130" s="97"/>
      <c r="I130" s="98"/>
    </row>
    <row r="131" spans="3:9" ht="15" customHeight="1" x14ac:dyDescent="0.35">
      <c r="C131" s="3">
        <v>4</v>
      </c>
      <c r="D131" s="4" t="str">
        <f>IFERROR(VLOOKUP(C131,Pilote!$H$3:$K$17,4,FALSE),"")</f>
        <v/>
      </c>
      <c r="E131" s="15"/>
      <c r="F131" s="15"/>
      <c r="G131" s="96"/>
      <c r="H131" s="97"/>
      <c r="I131" s="98"/>
    </row>
    <row r="132" spans="3:9" ht="15" customHeight="1" x14ac:dyDescent="0.35">
      <c r="C132" s="3">
        <v>5</v>
      </c>
      <c r="D132" s="4" t="str">
        <f>IFERROR(VLOOKUP(C132,Pilote!$H$3:$K$17,4,FALSE),"")</f>
        <v/>
      </c>
      <c r="E132" s="15"/>
      <c r="F132" s="15"/>
      <c r="G132" s="96"/>
      <c r="H132" s="97"/>
      <c r="I132" s="98"/>
    </row>
    <row r="133" spans="3:9" ht="15" customHeight="1" x14ac:dyDescent="0.35">
      <c r="C133" s="3">
        <v>6</v>
      </c>
      <c r="D133" s="4" t="str">
        <f>IFERROR(VLOOKUP(C133,Pilote!$H$3:$K$17,4,FALSE),"")</f>
        <v/>
      </c>
      <c r="E133" s="15"/>
      <c r="F133" s="15"/>
      <c r="G133" s="96"/>
      <c r="H133" s="97"/>
      <c r="I133" s="98"/>
    </row>
    <row r="134" spans="3:9" ht="15" customHeight="1" x14ac:dyDescent="0.35">
      <c r="C134" s="3">
        <v>7</v>
      </c>
      <c r="D134" s="4" t="str">
        <f>IFERROR(VLOOKUP(C134,Pilote!$H$3:$K$17,4,FALSE),"")</f>
        <v/>
      </c>
      <c r="E134" s="15"/>
      <c r="F134" s="15"/>
      <c r="G134" s="96"/>
      <c r="H134" s="97"/>
      <c r="I134" s="98"/>
    </row>
    <row r="135" spans="3:9" ht="15" customHeight="1" x14ac:dyDescent="0.35">
      <c r="C135" s="3">
        <v>8</v>
      </c>
      <c r="D135" s="4" t="str">
        <f>IFERROR(VLOOKUP(C135,Pilote!$H$3:$K$17,4,FALSE),"")</f>
        <v/>
      </c>
      <c r="E135" s="15"/>
      <c r="F135" s="15"/>
      <c r="G135" s="96"/>
      <c r="H135" s="97"/>
      <c r="I135" s="98"/>
    </row>
    <row r="136" spans="3:9" ht="15" customHeight="1" x14ac:dyDescent="0.35">
      <c r="C136" s="3">
        <v>9</v>
      </c>
      <c r="D136" s="4" t="str">
        <f>IFERROR(VLOOKUP(C136,Pilote!$H$3:$K$17,4,FALSE),"")</f>
        <v/>
      </c>
      <c r="E136" s="15"/>
      <c r="F136" s="15"/>
      <c r="G136" s="96"/>
      <c r="H136" s="97"/>
      <c r="I136" s="98"/>
    </row>
    <row r="137" spans="3:9" ht="15" customHeight="1" x14ac:dyDescent="0.35">
      <c r="C137" s="3">
        <v>10</v>
      </c>
      <c r="D137" s="4" t="str">
        <f>IFERROR(VLOOKUP(C137,Pilote!$H$3:$K$17,4,FALSE),"")</f>
        <v/>
      </c>
      <c r="E137" s="15"/>
      <c r="F137" s="15"/>
      <c r="G137" s="96"/>
      <c r="H137" s="97"/>
      <c r="I137" s="98"/>
    </row>
    <row r="138" spans="3:9" ht="15" customHeight="1" x14ac:dyDescent="0.35">
      <c r="C138" s="3">
        <v>11</v>
      </c>
      <c r="D138" s="4" t="str">
        <f>IFERROR(VLOOKUP(C138,Pilote!$H$3:$K$17,4,FALSE),"")</f>
        <v/>
      </c>
      <c r="E138" s="15"/>
      <c r="F138" s="15"/>
      <c r="G138" s="96"/>
      <c r="H138" s="97"/>
      <c r="I138" s="98"/>
    </row>
    <row r="139" spans="3:9" ht="15" customHeight="1" x14ac:dyDescent="0.35">
      <c r="C139" s="3">
        <v>12</v>
      </c>
      <c r="D139" s="4" t="str">
        <f>IFERROR(VLOOKUP(C139,Pilote!$H$3:$K$17,4,FALSE),"")</f>
        <v/>
      </c>
      <c r="E139" s="15"/>
      <c r="F139" s="46"/>
      <c r="G139" s="96"/>
      <c r="H139" s="97"/>
      <c r="I139" s="98"/>
    </row>
    <row r="140" spans="3:9" ht="15" customHeight="1" x14ac:dyDescent="0.35">
      <c r="C140" s="3">
        <v>13</v>
      </c>
      <c r="D140" s="4" t="str">
        <f>IFERROR(VLOOKUP(C140,Pilote!$H$3:$K$17,4,FALSE),"")</f>
        <v/>
      </c>
      <c r="E140" s="15"/>
      <c r="F140" s="46"/>
      <c r="G140" s="96"/>
      <c r="H140" s="97"/>
      <c r="I140" s="98"/>
    </row>
    <row r="141" spans="3:9" ht="15" customHeight="1" x14ac:dyDescent="0.35">
      <c r="C141" s="3">
        <v>14</v>
      </c>
      <c r="D141" s="4" t="str">
        <f>IFERROR(VLOOKUP(C141,Pilote!$H$3:$K$17,4,FALSE),"")</f>
        <v/>
      </c>
      <c r="E141" s="15"/>
      <c r="F141" s="46"/>
      <c r="G141" s="96"/>
      <c r="H141" s="97"/>
      <c r="I141" s="98"/>
    </row>
    <row r="142" spans="3:9" ht="15" customHeight="1" x14ac:dyDescent="0.35">
      <c r="C142" s="3">
        <v>15</v>
      </c>
      <c r="D142" s="4" t="str">
        <f>IFERROR(VLOOKUP(C142,Pilote!$H$3:$K$17,4,FALSE),"")</f>
        <v/>
      </c>
      <c r="E142" s="15"/>
      <c r="F142" s="46"/>
      <c r="G142" s="96"/>
      <c r="H142" s="97"/>
      <c r="I142" s="98"/>
    </row>
    <row r="143" spans="3:9" ht="15" customHeight="1" x14ac:dyDescent="0.35">
      <c r="C143" s="3">
        <v>14</v>
      </c>
      <c r="G143" s="105">
        <v>38</v>
      </c>
      <c r="H143" s="106"/>
      <c r="I143" s="107"/>
    </row>
    <row r="144" spans="3:9" ht="15" customHeight="1" x14ac:dyDescent="0.35"/>
    <row r="145" spans="3:9" ht="15" customHeight="1" x14ac:dyDescent="0.35">
      <c r="D145" s="34" t="s">
        <v>139</v>
      </c>
    </row>
    <row r="146" spans="3:9" ht="68.25" customHeight="1" x14ac:dyDescent="0.35">
      <c r="D146" s="99"/>
      <c r="E146" s="100"/>
      <c r="F146" s="100"/>
      <c r="G146" s="101"/>
    </row>
    <row r="147" spans="3:9" ht="15" customHeight="1" x14ac:dyDescent="0.35"/>
    <row r="148" spans="3:9" ht="15" customHeight="1" x14ac:dyDescent="0.35"/>
    <row r="149" spans="3:9" ht="46.5" customHeight="1" thickBot="1" x14ac:dyDescent="0.4"/>
    <row r="150" spans="3:9" ht="46.5" customHeight="1" thickBot="1" x14ac:dyDescent="0.4">
      <c r="D150" s="102" t="str">
        <f>CONCATENATE("Autres commentaires généraux sur l'épisode de ",J6," de l'année ",J5)</f>
        <v xml:space="preserve">Autres commentaires généraux sur l'épisode de  de l'année </v>
      </c>
      <c r="E150" s="103"/>
      <c r="F150" s="103"/>
      <c r="G150" s="103"/>
      <c r="H150" s="103"/>
      <c r="I150" s="104"/>
    </row>
    <row r="151" spans="3:9" ht="15" customHeight="1" x14ac:dyDescent="0.35"/>
    <row r="152" spans="3:9" ht="15" customHeight="1" x14ac:dyDescent="0.35">
      <c r="D152" s="34" t="s">
        <v>140</v>
      </c>
    </row>
    <row r="153" spans="3:9" ht="65.25" customHeight="1" x14ac:dyDescent="0.35">
      <c r="D153" s="43"/>
    </row>
    <row r="154" spans="3:9" ht="15" customHeight="1" x14ac:dyDescent="0.35"/>
    <row r="155" spans="3:9" ht="45.75" customHeight="1" x14ac:dyDescent="0.35"/>
    <row r="156" spans="3:9" ht="86.25" customHeight="1" x14ac:dyDescent="0.35">
      <c r="C156" s="112" t="s">
        <v>251</v>
      </c>
      <c r="D156" s="112"/>
      <c r="E156" s="112"/>
      <c r="F156" s="112"/>
      <c r="G156" s="112"/>
      <c r="H156" s="112"/>
      <c r="I156" s="112"/>
    </row>
    <row r="157" spans="3:9" ht="15.5" x14ac:dyDescent="0.35">
      <c r="D157" s="70" t="s">
        <v>163</v>
      </c>
      <c r="E157" s="62"/>
      <c r="F157" s="62"/>
      <c r="G157" s="62"/>
      <c r="H157" s="62"/>
      <c r="I157" s="62"/>
    </row>
    <row r="158" spans="3:9" ht="17" x14ac:dyDescent="0.4">
      <c r="D158" s="29" t="s">
        <v>160</v>
      </c>
      <c r="E158" s="84"/>
      <c r="F158" s="84"/>
      <c r="G158" s="84"/>
    </row>
    <row r="159" spans="3:9" ht="15" customHeight="1" x14ac:dyDescent="0.4">
      <c r="D159" s="31" t="s">
        <v>162</v>
      </c>
      <c r="E159" s="84"/>
      <c r="F159" s="84"/>
      <c r="G159" s="84"/>
    </row>
    <row r="160" spans="3:9" ht="15" customHeight="1" x14ac:dyDescent="0.4">
      <c r="D160" s="29" t="s">
        <v>234</v>
      </c>
      <c r="E160" s="84"/>
      <c r="F160" s="84"/>
      <c r="G160" s="84"/>
    </row>
    <row r="161" spans="4:7" ht="15" customHeight="1" x14ac:dyDescent="0.4">
      <c r="D161" s="29" t="s">
        <v>141</v>
      </c>
      <c r="E161" s="84"/>
      <c r="F161" s="84"/>
      <c r="G161" s="84"/>
    </row>
    <row r="162" spans="4:7" ht="15" customHeight="1" x14ac:dyDescent="0.4">
      <c r="D162" s="31" t="s">
        <v>142</v>
      </c>
      <c r="E162" s="84"/>
      <c r="F162" s="84"/>
      <c r="G162" s="84"/>
    </row>
    <row r="163" spans="4:7" ht="15" customHeight="1" x14ac:dyDescent="0.35"/>
    <row r="164" spans="4:7" ht="15" customHeight="1" x14ac:dyDescent="0.35">
      <c r="D164" s="70" t="s">
        <v>164</v>
      </c>
      <c r="E164" s="62"/>
      <c r="F164" s="62"/>
      <c r="G164" s="62"/>
    </row>
    <row r="165" spans="4:7" ht="15" customHeight="1" x14ac:dyDescent="0.4">
      <c r="D165" s="29" t="s">
        <v>160</v>
      </c>
      <c r="E165" s="84"/>
      <c r="F165" s="84"/>
      <c r="G165" s="84"/>
    </row>
    <row r="166" spans="4:7" ht="15" customHeight="1" x14ac:dyDescent="0.4">
      <c r="D166" s="31" t="s">
        <v>162</v>
      </c>
      <c r="E166" s="84"/>
      <c r="F166" s="84"/>
      <c r="G166" s="84"/>
    </row>
    <row r="167" spans="4:7" ht="15" customHeight="1" x14ac:dyDescent="0.4">
      <c r="D167" s="29" t="s">
        <v>234</v>
      </c>
      <c r="E167" s="84"/>
      <c r="F167" s="84"/>
      <c r="G167" s="84"/>
    </row>
    <row r="168" spans="4:7" ht="15" customHeight="1" x14ac:dyDescent="0.4">
      <c r="D168" s="29" t="s">
        <v>141</v>
      </c>
      <c r="E168" s="84"/>
      <c r="F168" s="84"/>
      <c r="G168" s="84"/>
    </row>
    <row r="169" spans="4:7" ht="15" customHeight="1" x14ac:dyDescent="0.4">
      <c r="D169" s="31" t="s">
        <v>142</v>
      </c>
      <c r="E169" s="84"/>
      <c r="F169" s="84"/>
      <c r="G169" s="84"/>
    </row>
    <row r="170" spans="4:7" ht="15" customHeight="1" x14ac:dyDescent="0.35"/>
    <row r="171" spans="4:7" ht="15" customHeight="1" x14ac:dyDescent="0.35">
      <c r="D171" s="70" t="s">
        <v>165</v>
      </c>
      <c r="E171" s="62"/>
      <c r="F171" s="62"/>
      <c r="G171" s="62"/>
    </row>
    <row r="172" spans="4:7" ht="15" customHeight="1" x14ac:dyDescent="0.4">
      <c r="D172" s="29" t="s">
        <v>160</v>
      </c>
      <c r="E172" s="84"/>
      <c r="F172" s="84"/>
      <c r="G172" s="84"/>
    </row>
    <row r="173" spans="4:7" ht="15" customHeight="1" x14ac:dyDescent="0.4">
      <c r="D173" s="31" t="s">
        <v>162</v>
      </c>
      <c r="E173" s="84"/>
      <c r="F173" s="84"/>
      <c r="G173" s="84"/>
    </row>
    <row r="174" spans="4:7" ht="15" customHeight="1" x14ac:dyDescent="0.4">
      <c r="D174" s="29" t="s">
        <v>234</v>
      </c>
      <c r="E174" s="84"/>
      <c r="F174" s="84"/>
      <c r="G174" s="84"/>
    </row>
    <row r="175" spans="4:7" ht="15" customHeight="1" x14ac:dyDescent="0.4">
      <c r="D175" s="29" t="s">
        <v>141</v>
      </c>
      <c r="E175" s="84"/>
      <c r="F175" s="84"/>
      <c r="G175" s="84"/>
    </row>
    <row r="176" spans="4:7" ht="15" customHeight="1" x14ac:dyDescent="0.4">
      <c r="D176" s="31" t="s">
        <v>142</v>
      </c>
      <c r="E176" s="84"/>
      <c r="F176" s="84"/>
      <c r="G176" s="84"/>
    </row>
  </sheetData>
  <sheetProtection sheet="1" objects="1" scenarios="1"/>
  <mergeCells count="62">
    <mergeCell ref="E160:G160"/>
    <mergeCell ref="E159:G159"/>
    <mergeCell ref="E158:G158"/>
    <mergeCell ref="C156:I156"/>
    <mergeCell ref="G139:I139"/>
    <mergeCell ref="G142:I142"/>
    <mergeCell ref="G141:I141"/>
    <mergeCell ref="G90:I90"/>
    <mergeCell ref="G91:I91"/>
    <mergeCell ref="G92:I92"/>
    <mergeCell ref="G93:I93"/>
    <mergeCell ref="G127:I127"/>
    <mergeCell ref="D98:G98"/>
    <mergeCell ref="D97:G97"/>
    <mergeCell ref="G94:I94"/>
    <mergeCell ref="G128:I128"/>
    <mergeCell ref="G129:I129"/>
    <mergeCell ref="G130:I130"/>
    <mergeCell ref="G131:I131"/>
    <mergeCell ref="G132:I132"/>
    <mergeCell ref="G133:I133"/>
    <mergeCell ref="G134:I134"/>
    <mergeCell ref="G135:I135"/>
    <mergeCell ref="G136:I136"/>
    <mergeCell ref="G137:I137"/>
    <mergeCell ref="G138:I138"/>
    <mergeCell ref="D44:I44"/>
    <mergeCell ref="D46:I46"/>
    <mergeCell ref="D105:I105"/>
    <mergeCell ref="D103:I103"/>
    <mergeCell ref="G84:I84"/>
    <mergeCell ref="G85:I85"/>
    <mergeCell ref="G86:I86"/>
    <mergeCell ref="G87:I87"/>
    <mergeCell ref="G89:I89"/>
    <mergeCell ref="G88:I88"/>
    <mergeCell ref="D101:G101"/>
    <mergeCell ref="G80:I80"/>
    <mergeCell ref="G81:I81"/>
    <mergeCell ref="G83:I83"/>
    <mergeCell ref="G82:I82"/>
    <mergeCell ref="D12:G12"/>
    <mergeCell ref="D8:G8"/>
    <mergeCell ref="D5:G5"/>
    <mergeCell ref="D2:I2"/>
    <mergeCell ref="G79:I79"/>
    <mergeCell ref="E176:G176"/>
    <mergeCell ref="G140:I140"/>
    <mergeCell ref="E169:G169"/>
    <mergeCell ref="E172:G172"/>
    <mergeCell ref="E173:G173"/>
    <mergeCell ref="E174:G174"/>
    <mergeCell ref="E175:G175"/>
    <mergeCell ref="E162:G162"/>
    <mergeCell ref="E165:G165"/>
    <mergeCell ref="E166:G166"/>
    <mergeCell ref="E167:G167"/>
    <mergeCell ref="E168:G168"/>
    <mergeCell ref="D146:G146"/>
    <mergeCell ref="D150:I150"/>
    <mergeCell ref="G143:I143"/>
    <mergeCell ref="E161:G161"/>
  </mergeCells>
  <conditionalFormatting sqref="D66:E76 D128:H128 F129:H140 F141:F142 D129:E142 D51:D65 D80:H94 G141:H143">
    <cfRule type="expression" dxfId="128" priority="81">
      <formula>$D51=""</formula>
    </cfRule>
  </conditionalFormatting>
  <conditionalFormatting sqref="I18 I52 G67:I76 G64:H66 G123:H124 I28:I30 G28:G30">
    <cfRule type="expression" dxfId="127" priority="73">
      <formula>$E18="Non"</formula>
    </cfRule>
    <cfRule type="expression" dxfId="126" priority="74">
      <formula>$E18=""</formula>
    </cfRule>
  </conditionalFormatting>
  <conditionalFormatting sqref="D66:E76 D52:D65">
    <cfRule type="expression" dxfId="125" priority="78">
      <formula>$D$47="Non"</formula>
    </cfRule>
  </conditionalFormatting>
  <conditionalFormatting sqref="G47:H48">
    <cfRule type="expression" dxfId="124" priority="64">
      <formula>$D$47="Non"</formula>
    </cfRule>
  </conditionalFormatting>
  <conditionalFormatting sqref="D110:E124">
    <cfRule type="expression" dxfId="123" priority="63">
      <formula>$D$106="Non"</formula>
    </cfRule>
  </conditionalFormatting>
  <conditionalFormatting sqref="G106:H106">
    <cfRule type="expression" dxfId="122" priority="61">
      <formula>$D$106="Non"</formula>
    </cfRule>
    <cfRule type="expression" dxfId="121" priority="62">
      <formula>$D$47="Non"</formula>
    </cfRule>
  </conditionalFormatting>
  <conditionalFormatting sqref="G63:H63">
    <cfRule type="expression" dxfId="120" priority="59">
      <formula>$E63="Non"</formula>
    </cfRule>
    <cfRule type="expression" dxfId="119" priority="60">
      <formula>$E63=""</formula>
    </cfRule>
  </conditionalFormatting>
  <conditionalFormatting sqref="G80:I94">
    <cfRule type="expression" dxfId="118" priority="52">
      <formula>$D80=""</formula>
    </cfRule>
  </conditionalFormatting>
  <conditionalFormatting sqref="G128:I143">
    <cfRule type="expression" dxfId="117" priority="51">
      <formula>$D128=""</formula>
    </cfRule>
  </conditionalFormatting>
  <conditionalFormatting sqref="G18:G21">
    <cfRule type="expression" dxfId="116" priority="84">
      <formula>$E18="Non"</formula>
    </cfRule>
    <cfRule type="expression" dxfId="115" priority="85">
      <formula>$E18=""</formula>
    </cfRule>
  </conditionalFormatting>
  <conditionalFormatting sqref="G52:H52">
    <cfRule type="expression" dxfId="114" priority="88">
      <formula>$E52="Non"</formula>
    </cfRule>
    <cfRule type="expression" dxfId="113" priority="89">
      <formula>$E52=""</formula>
    </cfRule>
  </conditionalFormatting>
  <conditionalFormatting sqref="G22">
    <cfRule type="expression" dxfId="112" priority="90">
      <formula>#REF!="Non"</formula>
    </cfRule>
    <cfRule type="expression" dxfId="111" priority="91">
      <formula>#REF!=""</formula>
    </cfRule>
  </conditionalFormatting>
  <conditionalFormatting sqref="D51">
    <cfRule type="expression" dxfId="110" priority="39">
      <formula>$D$47="Non"</formula>
    </cfRule>
  </conditionalFormatting>
  <conditionalFormatting sqref="I66">
    <cfRule type="expression" dxfId="109" priority="19">
      <formula>$G66="Oui"</formula>
    </cfRule>
    <cfRule type="expression" dxfId="108" priority="25">
      <formula>$E66="Oui"</formula>
    </cfRule>
  </conditionalFormatting>
  <conditionalFormatting sqref="E51:E65">
    <cfRule type="expression" dxfId="107" priority="24">
      <formula>$D51=""</formula>
    </cfRule>
  </conditionalFormatting>
  <conditionalFormatting sqref="E51:E65">
    <cfRule type="expression" dxfId="106" priority="23">
      <formula>$D$47="Non"</formula>
    </cfRule>
  </conditionalFormatting>
  <conditionalFormatting sqref="J66">
    <cfRule type="expression" dxfId="105" priority="20">
      <formula>$G66="Oui"</formula>
    </cfRule>
    <cfRule type="expression" dxfId="104" priority="21">
      <formula>$E66="Oui"</formula>
    </cfRule>
  </conditionalFormatting>
  <conditionalFormatting sqref="G63:G65">
    <cfRule type="expression" dxfId="103" priority="94">
      <formula>#REF!="Oui"</formula>
    </cfRule>
    <cfRule type="expression" dxfId="102" priority="95">
      <formula>$E63="Oui"</formula>
    </cfRule>
  </conditionalFormatting>
  <conditionalFormatting sqref="I63:I65">
    <cfRule type="expression" dxfId="101" priority="98">
      <formula>#REF!="Oui"</formula>
    </cfRule>
    <cfRule type="expression" dxfId="100" priority="99">
      <formula>$E63="Oui"</formula>
    </cfRule>
  </conditionalFormatting>
  <conditionalFormatting sqref="G122:H122">
    <cfRule type="expression" dxfId="99" priority="9">
      <formula>$E122="Non"</formula>
    </cfRule>
    <cfRule type="expression" dxfId="98" priority="10">
      <formula>$E122=""</formula>
    </cfRule>
  </conditionalFormatting>
  <conditionalFormatting sqref="G122:G124">
    <cfRule type="expression" dxfId="97" priority="11">
      <formula>#REF!="Oui"</formula>
    </cfRule>
    <cfRule type="expression" dxfId="96" priority="12">
      <formula>$E122="Oui"</formula>
    </cfRule>
  </conditionalFormatting>
  <conditionalFormatting sqref="I122:I124">
    <cfRule type="expression" dxfId="95" priority="13">
      <formula>#REF!="Oui"</formula>
    </cfRule>
    <cfRule type="expression" dxfId="94" priority="14">
      <formula>$E122="Oui"</formula>
    </cfRule>
  </conditionalFormatting>
  <conditionalFormatting sqref="I58">
    <cfRule type="expression" dxfId="93" priority="1">
      <formula>$E58="Non"</formula>
    </cfRule>
    <cfRule type="expression" dxfId="92" priority="2">
      <formula>$E58=""</formula>
    </cfRule>
  </conditionalFormatting>
  <conditionalFormatting sqref="G58:H58">
    <cfRule type="expression" dxfId="91" priority="3">
      <formula>$E58="Non"</formula>
    </cfRule>
    <cfRule type="expression" dxfId="90" priority="4">
      <formula>$E58=""</formula>
    </cfRule>
  </conditionalFormatting>
  <hyperlinks>
    <hyperlink ref="G106" location="A!A148" display="Passer  à la question à la section suivante" xr:uid="{1CE027AF-C0CB-4477-BD94-527135C3BB76}"/>
    <hyperlink ref="G47" location="A!A96" display="Passer  à la question 11" xr:uid="{48E43F74-57C9-48D4-A9BA-7A92A8B67053}"/>
    <hyperlink ref="G4" location="'Pour retourner'!A1" display="'Pour retourner'!A1" xr:uid="{AF022BD9-FFBE-4092-911E-AEC5C692E4C9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1FBBB722-000B-43A2-B3B9-F74F60C54DAC}">
          <x14:formula1>
            <xm:f>Pilote!$A$39:$A$41</xm:f>
          </x14:formula1>
          <xm:sqref>E16:E30 E51:E76 E34:G40 D106 D47 E110:E124</xm:sqref>
        </x14:dataValidation>
        <x14:dataValidation type="list" allowBlank="1" showInputMessage="1" showErrorMessage="1" xr:uid="{20E3F0FC-7A82-4DEC-A1D5-B04A0D147C4D}">
          <x14:formula1>
            <xm:f>Pilote!$A$43:$A$47</xm:f>
          </x14:formula1>
          <xm:sqref>E80:F94 E128:F142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E42B2-F8A1-4FC9-BBAB-C7C085F4298A}">
  <sheetPr>
    <tabColor theme="4"/>
  </sheetPr>
  <dimension ref="A1:M1048566"/>
  <sheetViews>
    <sheetView showGridLines="0" showRowColHeaders="0" zoomScaleNormal="100" workbookViewId="0">
      <selection activeCell="E22" sqref="E22"/>
    </sheetView>
  </sheetViews>
  <sheetFormatPr baseColWidth="10" defaultColWidth="0" defaultRowHeight="15" customHeight="1" zeroHeight="1" x14ac:dyDescent="0.35"/>
  <cols>
    <col min="1" max="1" width="5" style="7" customWidth="1"/>
    <col min="2" max="2" width="15.453125" customWidth="1"/>
    <col min="3" max="3" width="11.453125" customWidth="1"/>
    <col min="4" max="4" width="77.1796875" customWidth="1"/>
    <col min="5" max="5" width="16.81640625" customWidth="1"/>
    <col min="6" max="6" width="0.54296875" hidden="1" customWidth="1"/>
    <col min="7" max="7" width="41.81640625" customWidth="1"/>
    <col min="8" max="8" width="0.453125" hidden="1" customWidth="1"/>
    <col min="9" max="9" width="29.453125" bestFit="1" customWidth="1"/>
    <col min="10" max="10" width="12.453125" customWidth="1"/>
    <col min="11" max="13" width="11.453125" customWidth="1"/>
    <col min="14" max="16384" width="11.453125" hidden="1"/>
  </cols>
  <sheetData>
    <row r="1" spans="4:12" ht="15" customHeight="1" thickBot="1" x14ac:dyDescent="0.4">
      <c r="G1" s="19"/>
      <c r="I1" s="19"/>
    </row>
    <row r="2" spans="4:12" ht="26.25" customHeight="1" thickBot="1" x14ac:dyDescent="0.4">
      <c r="D2" s="102" t="str">
        <f>CONCATENATE("Les questions suivantes sont pour l'épisode de ",J6," de l'année ",J5)</f>
        <v xml:space="preserve">Les questions suivantes sont pour l'épisode de  de l'année </v>
      </c>
      <c r="E2" s="103"/>
      <c r="F2" s="103"/>
      <c r="G2" s="103"/>
      <c r="H2" s="103"/>
      <c r="I2" s="104"/>
    </row>
    <row r="3" spans="4:12" ht="15" customHeight="1" x14ac:dyDescent="0.35">
      <c r="G3" s="19"/>
      <c r="I3" s="19"/>
    </row>
    <row r="4" spans="4:12" ht="19.5" customHeight="1" x14ac:dyDescent="0.45">
      <c r="D4" s="34" t="s">
        <v>131</v>
      </c>
      <c r="G4" s="81" t="str">
        <f>IF(J5="","Vous avez identifié 1 seul épisode, veuillez passer à l'onglet Pour retourner","")</f>
        <v>Vous avez identifié 1 seul épisode, veuillez passer à l'onglet Pour retourner</v>
      </c>
      <c r="H4" s="14"/>
      <c r="I4" s="51"/>
      <c r="J4" s="14"/>
      <c r="K4" s="14"/>
      <c r="L4" s="14"/>
    </row>
    <row r="5" spans="4:12" ht="66.75" customHeight="1" x14ac:dyDescent="0.35">
      <c r="D5" s="99"/>
      <c r="E5" s="100"/>
      <c r="F5" s="100"/>
      <c r="G5" s="101"/>
      <c r="H5" s="14"/>
      <c r="I5" s="52">
        <v>9</v>
      </c>
      <c r="J5" s="3" t="str">
        <f>IFERROR(VLOOKUP(I5,'Identification Épisode '!$A$4:$D$13,4,FALSE),"")</f>
        <v/>
      </c>
      <c r="K5" s="3"/>
      <c r="L5" s="3"/>
    </row>
    <row r="6" spans="4:12" ht="27.75" customHeight="1" x14ac:dyDescent="0.35">
      <c r="G6" s="51"/>
      <c r="H6" s="14"/>
      <c r="I6" s="52"/>
      <c r="J6" s="3" t="str">
        <f>IFERROR(VLOOKUP(I5,'Identification Épisode '!$A$4:$D$13,3,FALSE),"")</f>
        <v/>
      </c>
      <c r="K6" s="3"/>
      <c r="L6" s="3"/>
    </row>
    <row r="7" spans="4:12" ht="15" customHeight="1" x14ac:dyDescent="0.35">
      <c r="D7" s="36" t="s">
        <v>132</v>
      </c>
      <c r="G7" s="51"/>
      <c r="H7" s="14"/>
      <c r="I7" s="52"/>
      <c r="J7" s="3" t="str">
        <f>IFERROR(VLOOKUP(I5,'Identification Épisode '!$A$4:$AA$13,6,FALSE),"")</f>
        <v/>
      </c>
      <c r="K7" s="3"/>
      <c r="L7" s="3"/>
    </row>
    <row r="8" spans="4:12" ht="45.75" customHeight="1" x14ac:dyDescent="0.35">
      <c r="D8" s="99"/>
      <c r="E8" s="100"/>
      <c r="F8" s="100"/>
      <c r="G8" s="101"/>
      <c r="H8" s="14"/>
      <c r="I8" s="52"/>
      <c r="J8" s="3" t="str">
        <f>IFERROR(VLOOKUP(I5,'Identification Épisode '!$A$4:$AA$13,7,FALSE),"")</f>
        <v/>
      </c>
      <c r="K8" s="3"/>
      <c r="L8" s="3"/>
    </row>
    <row r="9" spans="4:12" ht="15" customHeight="1" x14ac:dyDescent="0.35">
      <c r="G9" s="51"/>
      <c r="H9" s="14"/>
      <c r="I9" s="52"/>
      <c r="J9" s="3"/>
      <c r="K9" s="3"/>
      <c r="L9" s="3"/>
    </row>
    <row r="10" spans="4:12" ht="15" customHeight="1" x14ac:dyDescent="0.35">
      <c r="G10" s="51"/>
      <c r="H10" s="14"/>
      <c r="I10" s="51"/>
      <c r="J10" s="14"/>
      <c r="K10" s="14"/>
      <c r="L10" s="14"/>
    </row>
    <row r="11" spans="4:12" ht="15" customHeight="1" x14ac:dyDescent="0.35">
      <c r="D11" s="35" t="s">
        <v>153</v>
      </c>
      <c r="G11" s="51"/>
      <c r="H11" s="14"/>
      <c r="I11" s="51"/>
      <c r="J11" s="14"/>
      <c r="K11" s="14"/>
      <c r="L11" s="14"/>
    </row>
    <row r="12" spans="4:12" ht="40" customHeight="1" x14ac:dyDescent="0.35">
      <c r="D12" s="96"/>
      <c r="E12" s="97"/>
      <c r="F12" s="97"/>
      <c r="G12" s="98"/>
      <c r="H12" s="14"/>
      <c r="I12" s="51"/>
      <c r="J12" s="14"/>
      <c r="K12" s="14"/>
      <c r="L12" s="14"/>
    </row>
    <row r="13" spans="4:12" ht="15" customHeight="1" x14ac:dyDescent="0.35">
      <c r="G13" s="19"/>
      <c r="I13" s="51"/>
      <c r="J13" s="14"/>
      <c r="K13" s="14"/>
      <c r="L13" s="14"/>
    </row>
    <row r="14" spans="4:12" ht="15" customHeight="1" x14ac:dyDescent="0.35">
      <c r="D14" s="35" t="s">
        <v>252</v>
      </c>
      <c r="E14" s="35"/>
      <c r="G14" s="51"/>
      <c r="H14" s="14"/>
      <c r="I14" s="51"/>
      <c r="J14" s="14"/>
      <c r="K14" s="14"/>
      <c r="L14" s="14"/>
    </row>
    <row r="15" spans="4:12" ht="15" customHeight="1" x14ac:dyDescent="0.35">
      <c r="D15" s="41" t="s">
        <v>253</v>
      </c>
      <c r="E15" s="42" t="s">
        <v>62</v>
      </c>
      <c r="F15" s="33"/>
      <c r="G15" s="19"/>
      <c r="H15" s="14"/>
      <c r="I15" s="19"/>
    </row>
    <row r="16" spans="4:12" ht="15" customHeight="1" x14ac:dyDescent="0.35">
      <c r="D16" s="4" t="s">
        <v>63</v>
      </c>
      <c r="E16" s="15"/>
      <c r="F16" s="16"/>
      <c r="G16" s="19"/>
      <c r="H16" s="14"/>
      <c r="I16" s="19"/>
    </row>
    <row r="17" spans="4:9" ht="15" customHeight="1" x14ac:dyDescent="0.35">
      <c r="D17" s="4" t="s">
        <v>154</v>
      </c>
      <c r="E17" s="15"/>
      <c r="F17" s="16"/>
      <c r="G17" s="19"/>
      <c r="H17" s="14"/>
      <c r="I17" s="19"/>
    </row>
    <row r="18" spans="4:9" ht="30" customHeight="1" x14ac:dyDescent="0.35">
      <c r="D18" s="4" t="s">
        <v>38</v>
      </c>
      <c r="E18" s="15"/>
      <c r="F18" s="16"/>
      <c r="G18" s="20" t="s">
        <v>64</v>
      </c>
      <c r="H18" s="14"/>
      <c r="I18" s="71"/>
    </row>
    <row r="19" spans="4:9" ht="27.75" customHeight="1" x14ac:dyDescent="0.35">
      <c r="D19" s="4" t="s">
        <v>77</v>
      </c>
      <c r="E19" s="15"/>
      <c r="F19" s="16"/>
    </row>
    <row r="20" spans="4:9" ht="14.5" x14ac:dyDescent="0.35">
      <c r="D20" s="4" t="s">
        <v>156</v>
      </c>
      <c r="E20" s="15"/>
      <c r="F20" s="16"/>
      <c r="G20" s="20"/>
      <c r="H20" s="14"/>
      <c r="I20" s="19"/>
    </row>
    <row r="21" spans="4:9" ht="14.5" x14ac:dyDescent="0.35">
      <c r="D21" s="27" t="s">
        <v>83</v>
      </c>
      <c r="E21" s="15"/>
      <c r="F21" s="16"/>
      <c r="G21" s="20"/>
      <c r="H21" s="14"/>
      <c r="I21" s="19"/>
    </row>
    <row r="22" spans="4:9" ht="14.5" x14ac:dyDescent="0.35">
      <c r="D22" s="4" t="s">
        <v>78</v>
      </c>
      <c r="E22" s="15"/>
      <c r="F22" s="16"/>
      <c r="G22" s="20"/>
      <c r="H22" s="14"/>
      <c r="I22" s="19"/>
    </row>
    <row r="23" spans="4:9" ht="15" customHeight="1" x14ac:dyDescent="0.35">
      <c r="D23" s="4" t="s">
        <v>74</v>
      </c>
      <c r="E23" s="15"/>
      <c r="F23" s="16"/>
      <c r="G23" s="19"/>
      <c r="H23" s="14"/>
      <c r="I23" s="19"/>
    </row>
    <row r="24" spans="4:9" ht="31.5" customHeight="1" x14ac:dyDescent="0.35">
      <c r="D24" s="27" t="s">
        <v>79</v>
      </c>
      <c r="E24" s="15"/>
      <c r="F24" s="16"/>
      <c r="G24" s="19"/>
      <c r="H24" s="14"/>
      <c r="I24" s="19"/>
    </row>
    <row r="25" spans="4:9" ht="15" customHeight="1" x14ac:dyDescent="0.35">
      <c r="D25" s="4" t="s">
        <v>157</v>
      </c>
      <c r="E25" s="15"/>
      <c r="F25" s="16"/>
      <c r="G25" s="19"/>
      <c r="H25" s="14"/>
      <c r="I25" s="19"/>
    </row>
    <row r="26" spans="4:9" ht="15" customHeight="1" x14ac:dyDescent="0.35">
      <c r="D26" s="4" t="s">
        <v>158</v>
      </c>
      <c r="E26" s="15"/>
      <c r="F26" s="16"/>
      <c r="G26" s="19"/>
      <c r="H26" s="14"/>
      <c r="I26" s="19"/>
    </row>
    <row r="27" spans="4:9" ht="15" customHeight="1" x14ac:dyDescent="0.35">
      <c r="D27" s="4" t="s">
        <v>235</v>
      </c>
      <c r="E27" s="15"/>
      <c r="F27" s="16"/>
      <c r="G27" s="19"/>
      <c r="H27" s="14"/>
      <c r="I27" s="19"/>
    </row>
    <row r="28" spans="4:9" ht="15" customHeight="1" x14ac:dyDescent="0.35">
      <c r="D28" s="4" t="s">
        <v>19</v>
      </c>
      <c r="E28" s="15"/>
      <c r="F28" s="16"/>
      <c r="G28" s="55" t="s">
        <v>30</v>
      </c>
      <c r="H28" s="14"/>
      <c r="I28" s="71"/>
    </row>
    <row r="29" spans="4:9" ht="15" customHeight="1" x14ac:dyDescent="0.35">
      <c r="D29" s="4" t="s">
        <v>19</v>
      </c>
      <c r="E29" s="15"/>
      <c r="F29" s="16"/>
      <c r="G29" s="55" t="s">
        <v>30</v>
      </c>
      <c r="H29" s="14"/>
      <c r="I29" s="71"/>
    </row>
    <row r="30" spans="4:9" ht="15" customHeight="1" x14ac:dyDescent="0.35">
      <c r="D30" s="4" t="s">
        <v>19</v>
      </c>
      <c r="E30" s="15"/>
      <c r="F30" s="16"/>
      <c r="G30" s="55" t="s">
        <v>30</v>
      </c>
      <c r="H30" s="14"/>
      <c r="I30" s="71"/>
    </row>
    <row r="31" spans="4:9" ht="15" customHeight="1" x14ac:dyDescent="0.35">
      <c r="G31" s="19"/>
      <c r="I31" s="19"/>
    </row>
    <row r="32" spans="4:9" ht="15" customHeight="1" x14ac:dyDescent="0.35">
      <c r="D32" s="35" t="s">
        <v>244</v>
      </c>
      <c r="G32" s="19"/>
      <c r="I32" s="19"/>
    </row>
    <row r="33" spans="4:9" ht="15" customHeight="1" x14ac:dyDescent="0.35">
      <c r="D33" s="6" t="s">
        <v>73</v>
      </c>
      <c r="E33" s="5" t="s">
        <v>5</v>
      </c>
      <c r="F33" s="5"/>
      <c r="G33" s="50" t="s">
        <v>6</v>
      </c>
      <c r="I33" s="50" t="s">
        <v>76</v>
      </c>
    </row>
    <row r="34" spans="4:9" ht="15" customHeight="1" x14ac:dyDescent="0.35">
      <c r="D34" s="4" t="s">
        <v>116</v>
      </c>
      <c r="E34" s="15"/>
      <c r="F34" s="15"/>
      <c r="G34" s="15"/>
      <c r="H34" s="15"/>
      <c r="I34" s="72"/>
    </row>
    <row r="35" spans="4:9" ht="15" customHeight="1" x14ac:dyDescent="0.35">
      <c r="D35" s="4" t="s">
        <v>117</v>
      </c>
      <c r="E35" s="15"/>
      <c r="F35" s="15"/>
      <c r="G35" s="15"/>
      <c r="H35" s="15"/>
      <c r="I35" s="72"/>
    </row>
    <row r="36" spans="4:9" ht="15" customHeight="1" x14ac:dyDescent="0.35">
      <c r="D36" s="4" t="s">
        <v>118</v>
      </c>
      <c r="E36" s="15"/>
      <c r="F36" s="15"/>
      <c r="G36" s="15"/>
      <c r="H36" s="15"/>
      <c r="I36" s="72"/>
    </row>
    <row r="37" spans="4:9" ht="15" customHeight="1" x14ac:dyDescent="0.35">
      <c r="D37" s="4" t="s">
        <v>119</v>
      </c>
      <c r="E37" s="15"/>
      <c r="F37" s="15"/>
      <c r="G37" s="15"/>
      <c r="H37" s="15"/>
      <c r="I37" s="72"/>
    </row>
    <row r="38" spans="4:9" ht="15" customHeight="1" x14ac:dyDescent="0.35">
      <c r="D38" s="4" t="s">
        <v>120</v>
      </c>
      <c r="E38" s="15"/>
      <c r="F38" s="15"/>
      <c r="G38" s="15"/>
      <c r="H38" s="15"/>
      <c r="I38" s="72"/>
    </row>
    <row r="39" spans="4:9" ht="15" customHeight="1" x14ac:dyDescent="0.35">
      <c r="D39" s="4" t="s">
        <v>238</v>
      </c>
      <c r="E39" s="15"/>
      <c r="F39" s="15"/>
      <c r="G39" s="15"/>
      <c r="H39" s="15"/>
      <c r="I39" s="72"/>
    </row>
    <row r="40" spans="4:9" ht="15" customHeight="1" x14ac:dyDescent="0.35">
      <c r="D40" s="4" t="s">
        <v>239</v>
      </c>
      <c r="E40" s="15"/>
      <c r="F40" s="15"/>
      <c r="G40" s="15"/>
      <c r="H40" s="15"/>
      <c r="I40" s="72"/>
    </row>
    <row r="41" spans="4:9" ht="15" customHeight="1" x14ac:dyDescent="0.35">
      <c r="G41" s="19"/>
      <c r="I41" s="19"/>
    </row>
    <row r="42" spans="4:9" ht="15" customHeight="1" x14ac:dyDescent="0.35">
      <c r="G42" s="19"/>
      <c r="I42" s="19"/>
    </row>
    <row r="43" spans="4:9" ht="48" customHeight="1" thickBot="1" x14ac:dyDescent="0.4">
      <c r="G43" s="19"/>
      <c r="I43" s="19"/>
    </row>
    <row r="44" spans="4:9" ht="41.25" customHeight="1" thickBot="1" x14ac:dyDescent="0.4">
      <c r="D44" s="102" t="str">
        <f>CONCATENATE("Conséquences sur les usages anthropiques et le bien-être/santé des populations ",J6," de l'année ",J5)</f>
        <v xml:space="preserve">Conséquences sur les usages anthropiques et le bien-être/santé des populations  de l'année </v>
      </c>
      <c r="E44" s="103"/>
      <c r="F44" s="103"/>
      <c r="G44" s="103"/>
      <c r="H44" s="103"/>
      <c r="I44" s="104"/>
    </row>
    <row r="45" spans="4:9" ht="18" customHeight="1" x14ac:dyDescent="0.35">
      <c r="G45" s="19"/>
      <c r="I45" s="19"/>
    </row>
    <row r="46" spans="4:9" ht="46.5" customHeight="1" x14ac:dyDescent="0.35">
      <c r="D46" s="109" t="s">
        <v>245</v>
      </c>
      <c r="E46" s="109"/>
      <c r="F46" s="109"/>
      <c r="G46" s="109"/>
      <c r="H46" s="109"/>
      <c r="I46" s="109"/>
    </row>
    <row r="47" spans="4:9" ht="15" customHeight="1" x14ac:dyDescent="0.35">
      <c r="D47" s="15"/>
      <c r="G47" s="56" t="s">
        <v>112</v>
      </c>
      <c r="H47" s="11"/>
      <c r="I47" s="19"/>
    </row>
    <row r="48" spans="4:9" ht="15" customHeight="1" x14ac:dyDescent="0.35">
      <c r="G48" s="57"/>
      <c r="H48" s="11"/>
      <c r="I48" s="19"/>
    </row>
    <row r="49" spans="4:9" ht="15" customHeight="1" x14ac:dyDescent="0.35">
      <c r="D49" s="35" t="s">
        <v>134</v>
      </c>
      <c r="G49" s="19"/>
      <c r="I49" s="19"/>
    </row>
    <row r="50" spans="4:9" ht="31" x14ac:dyDescent="0.35">
      <c r="D50" s="79" t="s">
        <v>246</v>
      </c>
      <c r="E50" s="5" t="s">
        <v>62</v>
      </c>
      <c r="G50" s="19"/>
      <c r="I50" s="19"/>
    </row>
    <row r="51" spans="4:9" ht="15" customHeight="1" x14ac:dyDescent="0.35">
      <c r="D51" s="4" t="s">
        <v>84</v>
      </c>
      <c r="E51" s="15"/>
      <c r="G51" s="19"/>
      <c r="I51" s="19"/>
    </row>
    <row r="52" spans="4:9" ht="15" customHeight="1" x14ac:dyDescent="0.35">
      <c r="D52" s="4" t="s">
        <v>80</v>
      </c>
      <c r="E52" s="15"/>
      <c r="G52" s="37" t="s">
        <v>75</v>
      </c>
      <c r="H52" s="25"/>
      <c r="I52" s="71"/>
    </row>
    <row r="53" spans="4:9" ht="15" customHeight="1" x14ac:dyDescent="0.35">
      <c r="D53" s="4" t="s">
        <v>81</v>
      </c>
      <c r="E53" s="15"/>
      <c r="G53" s="19"/>
      <c r="I53" s="19"/>
    </row>
    <row r="54" spans="4:9" ht="35.25" customHeight="1" x14ac:dyDescent="0.35">
      <c r="D54" s="27" t="s">
        <v>89</v>
      </c>
      <c r="E54" s="15"/>
      <c r="G54" s="19"/>
      <c r="I54" s="19"/>
    </row>
    <row r="55" spans="4:9" ht="15" customHeight="1" x14ac:dyDescent="0.35">
      <c r="D55" s="4" t="s">
        <v>82</v>
      </c>
      <c r="E55" s="15"/>
      <c r="G55" s="19"/>
      <c r="I55" s="19"/>
    </row>
    <row r="56" spans="4:9" ht="15" customHeight="1" x14ac:dyDescent="0.35">
      <c r="D56" s="4" t="s">
        <v>87</v>
      </c>
      <c r="E56" s="15"/>
      <c r="G56" s="19"/>
      <c r="I56" s="19"/>
    </row>
    <row r="57" spans="4:9" ht="15" customHeight="1" x14ac:dyDescent="0.35">
      <c r="D57" s="4" t="s">
        <v>236</v>
      </c>
      <c r="E57" s="15"/>
      <c r="G57" s="19"/>
      <c r="I57" s="19"/>
    </row>
    <row r="58" spans="4:9" ht="31" x14ac:dyDescent="0.35">
      <c r="D58" s="4" t="s">
        <v>147</v>
      </c>
      <c r="E58" s="15"/>
      <c r="G58" s="37" t="s">
        <v>237</v>
      </c>
      <c r="H58" s="25"/>
      <c r="I58" s="71"/>
    </row>
    <row r="59" spans="4:9" ht="36.75" customHeight="1" x14ac:dyDescent="0.35">
      <c r="D59" s="27" t="s">
        <v>85</v>
      </c>
      <c r="E59" s="15"/>
      <c r="G59" s="19"/>
      <c r="I59" s="19"/>
    </row>
    <row r="60" spans="4:9" ht="15" customHeight="1" x14ac:dyDescent="0.35">
      <c r="D60" s="4" t="s">
        <v>86</v>
      </c>
      <c r="E60" s="15"/>
      <c r="G60" s="19"/>
      <c r="I60" s="19"/>
    </row>
    <row r="61" spans="4:9" ht="15" customHeight="1" x14ac:dyDescent="0.35">
      <c r="D61" s="4" t="s">
        <v>88</v>
      </c>
      <c r="E61" s="15"/>
      <c r="G61" s="19"/>
      <c r="I61" s="19"/>
    </row>
    <row r="62" spans="4:9" ht="38.25" customHeight="1" x14ac:dyDescent="0.35">
      <c r="D62" s="27" t="s">
        <v>90</v>
      </c>
      <c r="E62" s="15"/>
      <c r="G62" s="19"/>
      <c r="I62" s="19"/>
    </row>
    <row r="63" spans="4:9" ht="15" customHeight="1" x14ac:dyDescent="0.35">
      <c r="D63" s="4" t="s">
        <v>19</v>
      </c>
      <c r="E63" s="15"/>
      <c r="G63" s="58" t="s">
        <v>30</v>
      </c>
      <c r="H63" s="8"/>
      <c r="I63" s="73"/>
    </row>
    <row r="64" spans="4:9" ht="15" customHeight="1" x14ac:dyDescent="0.35">
      <c r="D64" s="4" t="s">
        <v>19</v>
      </c>
      <c r="E64" s="15"/>
      <c r="G64" s="53" t="s">
        <v>30</v>
      </c>
      <c r="H64" s="8"/>
      <c r="I64" s="73"/>
    </row>
    <row r="65" spans="3:11" ht="15" customHeight="1" x14ac:dyDescent="0.35">
      <c r="D65" s="4" t="s">
        <v>19</v>
      </c>
      <c r="E65" s="15"/>
      <c r="G65" s="53" t="s">
        <v>30</v>
      </c>
      <c r="H65" s="8"/>
      <c r="I65" s="73"/>
    </row>
    <row r="66" spans="3:11" ht="15" customHeight="1" x14ac:dyDescent="0.35">
      <c r="D66" s="24"/>
      <c r="E66" s="10"/>
      <c r="G66" s="55"/>
      <c r="H66" s="8"/>
      <c r="I66" s="53" t="s">
        <v>100</v>
      </c>
      <c r="J66" s="30"/>
    </row>
    <row r="67" spans="3:11" ht="15" customHeight="1" x14ac:dyDescent="0.35">
      <c r="D67" s="24"/>
      <c r="E67" s="10"/>
      <c r="G67" s="55"/>
      <c r="H67" s="8"/>
      <c r="I67" s="54"/>
    </row>
    <row r="68" spans="3:11" ht="15" customHeight="1" x14ac:dyDescent="0.35">
      <c r="D68" s="24"/>
      <c r="E68" s="10"/>
      <c r="G68" s="55"/>
      <c r="H68" s="8"/>
      <c r="I68" s="54"/>
    </row>
    <row r="69" spans="3:11" ht="15" customHeight="1" x14ac:dyDescent="0.35">
      <c r="D69" s="24"/>
      <c r="E69" s="10"/>
      <c r="G69" s="55"/>
      <c r="H69" s="8"/>
      <c r="I69" s="54"/>
    </row>
    <row r="70" spans="3:11" ht="15" customHeight="1" x14ac:dyDescent="0.35">
      <c r="D70" s="24"/>
      <c r="E70" s="10"/>
      <c r="G70" s="55"/>
      <c r="H70" s="8"/>
      <c r="I70" s="54"/>
    </row>
    <row r="71" spans="3:11" ht="15" customHeight="1" x14ac:dyDescent="0.35">
      <c r="D71" s="24"/>
      <c r="E71" s="10"/>
      <c r="G71" s="55"/>
      <c r="H71" s="8"/>
      <c r="I71" s="54"/>
    </row>
    <row r="72" spans="3:11" ht="15" customHeight="1" x14ac:dyDescent="0.35">
      <c r="D72" s="24"/>
      <c r="E72" s="10"/>
      <c r="G72" s="55"/>
      <c r="H72" s="8"/>
      <c r="I72" s="54"/>
    </row>
    <row r="73" spans="3:11" ht="15" customHeight="1" x14ac:dyDescent="0.35">
      <c r="D73" s="24"/>
      <c r="E73" s="10"/>
      <c r="G73" s="55"/>
      <c r="H73" s="8"/>
      <c r="I73" s="54"/>
    </row>
    <row r="74" spans="3:11" ht="15" customHeight="1" x14ac:dyDescent="0.35">
      <c r="D74" s="24"/>
      <c r="E74" s="10"/>
      <c r="G74" s="55"/>
      <c r="H74" s="8"/>
      <c r="I74" s="54"/>
    </row>
    <row r="75" spans="3:11" ht="15" customHeight="1" x14ac:dyDescent="0.35">
      <c r="D75" s="24"/>
      <c r="E75" s="10"/>
      <c r="G75" s="55"/>
      <c r="H75" s="8"/>
      <c r="I75" s="54"/>
    </row>
    <row r="76" spans="3:11" ht="15" customHeight="1" x14ac:dyDescent="0.35">
      <c r="D76" s="24"/>
      <c r="E76" s="10"/>
      <c r="G76" s="55"/>
      <c r="H76" s="8"/>
      <c r="I76" s="54"/>
    </row>
    <row r="77" spans="3:11" ht="15" customHeight="1" x14ac:dyDescent="0.35">
      <c r="G77" s="19"/>
      <c r="I77" s="19"/>
      <c r="K77" t="s">
        <v>110</v>
      </c>
    </row>
    <row r="78" spans="3:11" ht="15" customHeight="1" x14ac:dyDescent="0.35">
      <c r="D78" s="34" t="s">
        <v>135</v>
      </c>
      <c r="G78" s="19"/>
      <c r="I78" s="19"/>
    </row>
    <row r="79" spans="3:11" ht="70.5" customHeight="1" x14ac:dyDescent="0.35">
      <c r="D79" s="80" t="s">
        <v>246</v>
      </c>
      <c r="E79" s="40" t="s">
        <v>45</v>
      </c>
      <c r="F79" s="23"/>
      <c r="G79" s="108" t="s">
        <v>39</v>
      </c>
      <c r="H79" s="108"/>
      <c r="I79" s="108"/>
    </row>
    <row r="80" spans="3:11" ht="30" customHeight="1" x14ac:dyDescent="0.35">
      <c r="C80" s="3">
        <v>1</v>
      </c>
      <c r="D80" s="4" t="str">
        <f>IFERROR(VLOOKUP(C80,Pilote!V$3:Y$17,4,FALSE),"")</f>
        <v/>
      </c>
      <c r="E80" s="15"/>
      <c r="F80" s="15"/>
      <c r="G80" s="113"/>
      <c r="H80" s="113"/>
      <c r="I80" s="113"/>
    </row>
    <row r="81" spans="3:9" ht="30" customHeight="1" x14ac:dyDescent="0.35">
      <c r="C81" s="3">
        <v>2</v>
      </c>
      <c r="D81" s="4" t="str">
        <f>IFERROR(VLOOKUP(C81,Pilote!V$3:Y$17,4,FALSE),"")</f>
        <v/>
      </c>
      <c r="E81" s="15"/>
      <c r="F81" s="46"/>
      <c r="G81" s="113"/>
      <c r="H81" s="113"/>
      <c r="I81" s="113"/>
    </row>
    <row r="82" spans="3:9" ht="30" customHeight="1" x14ac:dyDescent="0.35">
      <c r="C82" s="3">
        <v>3</v>
      </c>
      <c r="D82" s="4" t="str">
        <f>IFERROR(VLOOKUP(C82,Pilote!V$3:Y$17,4,FALSE),"")</f>
        <v/>
      </c>
      <c r="E82" s="15"/>
      <c r="F82" s="15"/>
      <c r="G82" s="113"/>
      <c r="H82" s="113"/>
      <c r="I82" s="113"/>
    </row>
    <row r="83" spans="3:9" ht="30" customHeight="1" x14ac:dyDescent="0.35">
      <c r="C83" s="3">
        <v>4</v>
      </c>
      <c r="D83" s="4" t="str">
        <f>IFERROR(VLOOKUP(C83,Pilote!V$3:Y$17,4,FALSE),"")</f>
        <v/>
      </c>
      <c r="E83" s="15"/>
      <c r="F83" s="15"/>
      <c r="G83" s="113"/>
      <c r="H83" s="113"/>
      <c r="I83" s="113"/>
    </row>
    <row r="84" spans="3:9" ht="30" customHeight="1" x14ac:dyDescent="0.35">
      <c r="C84" s="3">
        <v>5</v>
      </c>
      <c r="D84" s="4" t="str">
        <f>IFERROR(VLOOKUP(C84,Pilote!V$3:Y$17,4,FALSE),"")</f>
        <v/>
      </c>
      <c r="E84" s="15"/>
      <c r="F84" s="15"/>
      <c r="G84" s="113"/>
      <c r="H84" s="113"/>
      <c r="I84" s="113"/>
    </row>
    <row r="85" spans="3:9" ht="30" customHeight="1" x14ac:dyDescent="0.35">
      <c r="C85" s="3">
        <v>6</v>
      </c>
      <c r="D85" s="4" t="str">
        <f>IFERROR(VLOOKUP(C85,Pilote!V$3:Y$17,4,FALSE),"")</f>
        <v/>
      </c>
      <c r="E85" s="15"/>
      <c r="F85" s="15"/>
      <c r="G85" s="113"/>
      <c r="H85" s="113"/>
      <c r="I85" s="113"/>
    </row>
    <row r="86" spans="3:9" ht="30" customHeight="1" x14ac:dyDescent="0.35">
      <c r="C86" s="3">
        <v>7</v>
      </c>
      <c r="D86" s="4" t="str">
        <f>IFERROR(VLOOKUP(C86,Pilote!V$3:Y$17,4,FALSE),"")</f>
        <v/>
      </c>
      <c r="E86" s="15"/>
      <c r="F86" s="15"/>
      <c r="G86" s="113"/>
      <c r="H86" s="113"/>
      <c r="I86" s="113"/>
    </row>
    <row r="87" spans="3:9" ht="30" customHeight="1" x14ac:dyDescent="0.35">
      <c r="C87" s="3">
        <v>8</v>
      </c>
      <c r="D87" s="4" t="str">
        <f>IFERROR(VLOOKUP(C87,Pilote!V$3:Y$17,4,FALSE),"")</f>
        <v/>
      </c>
      <c r="E87" s="15"/>
      <c r="F87" s="15"/>
      <c r="G87" s="113"/>
      <c r="H87" s="113"/>
      <c r="I87" s="113"/>
    </row>
    <row r="88" spans="3:9" ht="30" customHeight="1" x14ac:dyDescent="0.35">
      <c r="C88" s="3">
        <v>9</v>
      </c>
      <c r="D88" s="4" t="str">
        <f>IFERROR(VLOOKUP(C88,Pilote!V$3:Y$17,4,FALSE),"")</f>
        <v/>
      </c>
      <c r="E88" s="15"/>
      <c r="F88" s="15"/>
      <c r="G88" s="113"/>
      <c r="H88" s="113"/>
      <c r="I88" s="113"/>
    </row>
    <row r="89" spans="3:9" ht="30" customHeight="1" x14ac:dyDescent="0.35">
      <c r="C89" s="3">
        <v>10</v>
      </c>
      <c r="D89" s="4" t="str">
        <f>IFERROR(VLOOKUP(C89,Pilote!V$3:Y$17,4,FALSE),"")</f>
        <v/>
      </c>
      <c r="E89" s="15"/>
      <c r="F89" s="15"/>
      <c r="G89" s="113"/>
      <c r="H89" s="113"/>
      <c r="I89" s="113"/>
    </row>
    <row r="90" spans="3:9" ht="30" customHeight="1" x14ac:dyDescent="0.35">
      <c r="C90" s="3">
        <v>11</v>
      </c>
      <c r="D90" s="4" t="str">
        <f>IFERROR(VLOOKUP(C90,Pilote!V$3:Y$17,4,FALSE),"")</f>
        <v/>
      </c>
      <c r="E90" s="15"/>
      <c r="F90" s="15"/>
      <c r="G90" s="113"/>
      <c r="H90" s="113"/>
      <c r="I90" s="113"/>
    </row>
    <row r="91" spans="3:9" ht="30" customHeight="1" x14ac:dyDescent="0.35">
      <c r="C91" s="3">
        <v>12</v>
      </c>
      <c r="D91" s="4" t="str">
        <f>IFERROR(VLOOKUP(C91,Pilote!V$3:Y$17,4,FALSE),"")</f>
        <v/>
      </c>
      <c r="E91" s="15"/>
      <c r="F91" s="15"/>
      <c r="G91" s="113"/>
      <c r="H91" s="113"/>
      <c r="I91" s="113"/>
    </row>
    <row r="92" spans="3:9" ht="30" customHeight="1" x14ac:dyDescent="0.35">
      <c r="C92" s="3">
        <v>13</v>
      </c>
      <c r="D92" s="4" t="str">
        <f>IFERROR(VLOOKUP(C92,Pilote!V$3:Y$17,4,FALSE),"")</f>
        <v/>
      </c>
      <c r="E92" s="15"/>
      <c r="F92" s="15"/>
      <c r="G92" s="113"/>
      <c r="H92" s="113"/>
      <c r="I92" s="113"/>
    </row>
    <row r="93" spans="3:9" ht="30" customHeight="1" x14ac:dyDescent="0.35">
      <c r="C93" s="3">
        <v>14</v>
      </c>
      <c r="D93" s="4" t="str">
        <f>IFERROR(VLOOKUP(C93,Pilote!V$3:Y$17,4,FALSE),"")</f>
        <v/>
      </c>
      <c r="E93" s="15"/>
      <c r="F93" s="15"/>
      <c r="G93" s="113"/>
      <c r="H93" s="113"/>
      <c r="I93" s="113"/>
    </row>
    <row r="94" spans="3:9" ht="15" customHeight="1" x14ac:dyDescent="0.35">
      <c r="C94" s="3">
        <v>15</v>
      </c>
      <c r="D94" s="4" t="str">
        <f>IFERROR(VLOOKUP(C94,Pilote!V$3:Y$17,4,FALSE),"")</f>
        <v/>
      </c>
      <c r="E94" s="15"/>
      <c r="F94" s="15"/>
      <c r="G94" s="113"/>
      <c r="H94" s="113"/>
      <c r="I94" s="113"/>
    </row>
    <row r="95" spans="3:9" ht="15" customHeight="1" x14ac:dyDescent="0.35">
      <c r="C95" s="3"/>
      <c r="D95" s="75"/>
      <c r="E95" s="76"/>
      <c r="F95" s="76"/>
      <c r="G95" s="77"/>
      <c r="H95" s="78"/>
      <c r="I95" s="52"/>
    </row>
    <row r="96" spans="3:9" ht="15" customHeight="1" x14ac:dyDescent="0.35">
      <c r="C96" s="3"/>
      <c r="D96" s="75"/>
      <c r="E96" s="76"/>
      <c r="F96" s="76"/>
      <c r="G96" s="77"/>
      <c r="H96" s="78"/>
      <c r="I96" s="52"/>
    </row>
    <row r="97" spans="2:9" ht="33.75" customHeight="1" x14ac:dyDescent="0.35">
      <c r="C97" s="3"/>
      <c r="D97" s="111" t="s">
        <v>242</v>
      </c>
      <c r="E97" s="111"/>
      <c r="F97" s="111"/>
      <c r="G97" s="111"/>
      <c r="H97" s="3"/>
      <c r="I97" s="52"/>
    </row>
    <row r="98" spans="2:9" ht="61.5" customHeight="1" x14ac:dyDescent="0.35">
      <c r="C98" s="3"/>
      <c r="D98" s="99"/>
      <c r="E98" s="100"/>
      <c r="F98" s="100"/>
      <c r="G98" s="101"/>
      <c r="H98" s="3"/>
      <c r="I98" s="52"/>
    </row>
    <row r="99" spans="2:9" ht="15" customHeight="1" x14ac:dyDescent="0.35">
      <c r="C99" s="3"/>
      <c r="D99" s="3"/>
      <c r="E99" s="3"/>
      <c r="F99" s="3"/>
      <c r="G99" s="52"/>
      <c r="H99" s="3"/>
      <c r="I99" s="52"/>
    </row>
    <row r="100" spans="2:9" ht="15" customHeight="1" x14ac:dyDescent="0.35">
      <c r="C100" s="3"/>
      <c r="D100" s="34" t="s">
        <v>136</v>
      </c>
      <c r="E100" s="3"/>
      <c r="F100" s="3"/>
      <c r="G100" s="52"/>
      <c r="H100" s="3"/>
      <c r="I100" s="52"/>
    </row>
    <row r="101" spans="2:9" ht="88.5" customHeight="1" x14ac:dyDescent="0.35">
      <c r="C101" s="3"/>
      <c r="D101" s="99"/>
      <c r="E101" s="100"/>
      <c r="F101" s="100"/>
      <c r="G101" s="101"/>
      <c r="H101" s="3"/>
      <c r="I101" s="52"/>
    </row>
    <row r="102" spans="2:9" ht="52.5" customHeight="1" thickBot="1" x14ac:dyDescent="0.4">
      <c r="G102" s="19"/>
      <c r="I102" s="19"/>
    </row>
    <row r="103" spans="2:9" ht="42" customHeight="1" thickBot="1" x14ac:dyDescent="0.4">
      <c r="D103" s="102" t="str">
        <f>CONCATENATE("Conséquences sur les écosystèmes pour l'épisode de ",J6," de l'année ",J5)</f>
        <v xml:space="preserve">Conséquences sur les écosystèmes pour l'épisode de  de l'année </v>
      </c>
      <c r="E103" s="103"/>
      <c r="F103" s="103"/>
      <c r="G103" s="103"/>
      <c r="H103" s="103"/>
      <c r="I103" s="104"/>
    </row>
    <row r="104" spans="2:9" ht="15" customHeight="1" x14ac:dyDescent="0.35">
      <c r="G104" s="19"/>
      <c r="I104" s="19"/>
    </row>
    <row r="105" spans="2:9" ht="26.25" customHeight="1" x14ac:dyDescent="0.35">
      <c r="C105" s="3"/>
      <c r="D105" s="109" t="s">
        <v>247</v>
      </c>
      <c r="E105" s="109"/>
      <c r="F105" s="109"/>
      <c r="G105" s="109"/>
      <c r="H105" s="109"/>
      <c r="I105" s="109"/>
    </row>
    <row r="106" spans="2:9" ht="15" customHeight="1" x14ac:dyDescent="0.35">
      <c r="D106" s="15"/>
      <c r="G106" s="59" t="s">
        <v>31</v>
      </c>
      <c r="H106" s="12"/>
      <c r="I106" s="19"/>
    </row>
    <row r="107" spans="2:9" ht="15" customHeight="1" x14ac:dyDescent="0.35">
      <c r="G107" s="19"/>
      <c r="I107" s="19"/>
    </row>
    <row r="108" spans="2:9" ht="15" customHeight="1" x14ac:dyDescent="0.35">
      <c r="D108" s="35" t="s">
        <v>248</v>
      </c>
      <c r="G108" s="19"/>
      <c r="I108" s="19"/>
    </row>
    <row r="109" spans="2:9" ht="15" customHeight="1" x14ac:dyDescent="0.35">
      <c r="B109" s="26"/>
      <c r="D109" s="6" t="s">
        <v>250</v>
      </c>
      <c r="E109" s="42" t="s">
        <v>62</v>
      </c>
      <c r="G109" s="19"/>
      <c r="I109" s="19"/>
    </row>
    <row r="110" spans="2:9" ht="15" customHeight="1" x14ac:dyDescent="0.35">
      <c r="D110" s="4" t="s">
        <v>94</v>
      </c>
      <c r="E110" s="15"/>
      <c r="G110" s="19"/>
      <c r="I110" s="19"/>
    </row>
    <row r="111" spans="2:9" ht="15" customHeight="1" x14ac:dyDescent="0.35">
      <c r="D111" s="4" t="s">
        <v>95</v>
      </c>
      <c r="E111" s="15"/>
      <c r="G111" s="19"/>
      <c r="I111" s="19"/>
    </row>
    <row r="112" spans="2:9" ht="15" customHeight="1" x14ac:dyDescent="0.35">
      <c r="D112" s="4" t="s">
        <v>20</v>
      </c>
      <c r="E112" s="15"/>
      <c r="G112" s="19"/>
      <c r="I112" s="19"/>
    </row>
    <row r="113" spans="2:9" ht="15" customHeight="1" x14ac:dyDescent="0.35">
      <c r="D113" s="4" t="s">
        <v>21</v>
      </c>
      <c r="E113" s="15"/>
      <c r="G113" s="19"/>
      <c r="I113" s="19"/>
    </row>
    <row r="114" spans="2:9" ht="15" customHeight="1" x14ac:dyDescent="0.35">
      <c r="D114" s="4" t="s">
        <v>92</v>
      </c>
      <c r="E114" s="15"/>
      <c r="G114" s="19"/>
      <c r="I114" s="19"/>
    </row>
    <row r="115" spans="2:9" ht="15" customHeight="1" x14ac:dyDescent="0.35">
      <c r="B115" s="28"/>
      <c r="D115" s="4" t="s">
        <v>40</v>
      </c>
      <c r="E115" s="15"/>
      <c r="G115" s="19"/>
      <c r="I115" s="19"/>
    </row>
    <row r="116" spans="2:9" ht="15" customHeight="1" x14ac:dyDescent="0.35">
      <c r="D116" s="4" t="s">
        <v>22</v>
      </c>
      <c r="E116" s="15"/>
      <c r="G116" s="19"/>
      <c r="I116" s="19"/>
    </row>
    <row r="117" spans="2:9" ht="15" customHeight="1" x14ac:dyDescent="0.35">
      <c r="D117" s="4" t="s">
        <v>91</v>
      </c>
      <c r="E117" s="15"/>
      <c r="G117" s="19"/>
      <c r="I117" s="19"/>
    </row>
    <row r="118" spans="2:9" ht="15" customHeight="1" x14ac:dyDescent="0.35">
      <c r="D118" s="4" t="s">
        <v>93</v>
      </c>
      <c r="E118" s="15"/>
      <c r="G118" s="19"/>
      <c r="I118" s="19"/>
    </row>
    <row r="119" spans="2:9" ht="15" customHeight="1" x14ac:dyDescent="0.35">
      <c r="D119" s="4" t="s">
        <v>96</v>
      </c>
      <c r="E119" s="15"/>
      <c r="G119" s="19"/>
      <c r="I119" s="19"/>
    </row>
    <row r="120" spans="2:9" ht="15" customHeight="1" x14ac:dyDescent="0.35">
      <c r="D120" s="4" t="s">
        <v>124</v>
      </c>
      <c r="E120" s="15"/>
      <c r="G120" s="19"/>
      <c r="I120" s="19"/>
    </row>
    <row r="121" spans="2:9" ht="15" customHeight="1" x14ac:dyDescent="0.35">
      <c r="D121" s="4" t="s">
        <v>159</v>
      </c>
      <c r="E121" s="15"/>
      <c r="G121" s="19"/>
      <c r="I121" s="19"/>
    </row>
    <row r="122" spans="2:9" ht="13.5" customHeight="1" x14ac:dyDescent="0.35">
      <c r="D122" s="4" t="s">
        <v>19</v>
      </c>
      <c r="E122" s="15"/>
      <c r="G122" s="53" t="s">
        <v>30</v>
      </c>
      <c r="H122" s="8"/>
      <c r="I122" s="73"/>
    </row>
    <row r="123" spans="2:9" ht="15" customHeight="1" x14ac:dyDescent="0.35">
      <c r="D123" s="4" t="s">
        <v>19</v>
      </c>
      <c r="E123" s="15"/>
      <c r="G123" s="53" t="s">
        <v>30</v>
      </c>
      <c r="H123" s="8"/>
      <c r="I123" s="73"/>
    </row>
    <row r="124" spans="2:9" ht="15" customHeight="1" x14ac:dyDescent="0.35">
      <c r="D124" s="4" t="s">
        <v>19</v>
      </c>
      <c r="E124" s="15"/>
      <c r="G124" s="53" t="s">
        <v>30</v>
      </c>
      <c r="H124" s="8"/>
      <c r="I124" s="73"/>
    </row>
    <row r="125" spans="2:9" ht="15" customHeight="1" x14ac:dyDescent="0.35">
      <c r="C125" s="3">
        <v>1</v>
      </c>
      <c r="G125" s="19"/>
      <c r="I125" s="19"/>
    </row>
    <row r="126" spans="2:9" ht="15" customHeight="1" x14ac:dyDescent="0.35">
      <c r="C126" s="3">
        <v>2</v>
      </c>
      <c r="D126" s="34" t="s">
        <v>138</v>
      </c>
      <c r="G126" s="19"/>
      <c r="I126" s="19"/>
    </row>
    <row r="127" spans="2:9" ht="48" customHeight="1" x14ac:dyDescent="0.35">
      <c r="C127" s="3">
        <v>3</v>
      </c>
      <c r="D127" s="39" t="s">
        <v>250</v>
      </c>
      <c r="E127" s="40" t="s">
        <v>45</v>
      </c>
      <c r="F127" s="40"/>
      <c r="G127" s="108" t="s">
        <v>39</v>
      </c>
      <c r="H127" s="108"/>
      <c r="I127" s="108"/>
    </row>
    <row r="128" spans="2:9" ht="15" customHeight="1" x14ac:dyDescent="0.35">
      <c r="C128" s="3">
        <v>1</v>
      </c>
      <c r="D128" s="4" t="str">
        <f>IFERROR(VLOOKUP(C128,Pilote!$I$3:$L$17,4,FALSE),"")</f>
        <v/>
      </c>
      <c r="E128" s="15"/>
      <c r="F128" s="15"/>
      <c r="G128" s="117"/>
      <c r="H128" s="118"/>
      <c r="I128" s="119"/>
    </row>
    <row r="129" spans="3:9" ht="15" customHeight="1" x14ac:dyDescent="0.35">
      <c r="C129" s="3">
        <v>2</v>
      </c>
      <c r="D129" s="4" t="str">
        <f>IFERROR(VLOOKUP(C129,Pilote!$I$3:$L$17,4,FALSE),"")</f>
        <v/>
      </c>
      <c r="E129" s="15"/>
      <c r="F129" s="46"/>
      <c r="G129" s="117"/>
      <c r="H129" s="118"/>
      <c r="I129" s="119"/>
    </row>
    <row r="130" spans="3:9" ht="15" customHeight="1" x14ac:dyDescent="0.35">
      <c r="C130" s="3">
        <v>3</v>
      </c>
      <c r="D130" s="4" t="str">
        <f>IFERROR(VLOOKUP(C130,Pilote!$I$3:$L$17,4,FALSE),"")</f>
        <v/>
      </c>
      <c r="E130" s="15"/>
      <c r="F130" s="15"/>
      <c r="G130" s="117"/>
      <c r="H130" s="118"/>
      <c r="I130" s="119"/>
    </row>
    <row r="131" spans="3:9" ht="15" customHeight="1" x14ac:dyDescent="0.35">
      <c r="C131" s="3">
        <v>4</v>
      </c>
      <c r="D131" s="4" t="str">
        <f>IFERROR(VLOOKUP(C131,Pilote!$I$3:$L$17,4,FALSE),"")</f>
        <v/>
      </c>
      <c r="E131" s="15"/>
      <c r="F131" s="15"/>
      <c r="G131" s="117"/>
      <c r="H131" s="118"/>
      <c r="I131" s="119"/>
    </row>
    <row r="132" spans="3:9" ht="15" customHeight="1" x14ac:dyDescent="0.35">
      <c r="C132" s="3">
        <v>5</v>
      </c>
      <c r="D132" s="4" t="str">
        <f>IFERROR(VLOOKUP(C132,Pilote!$I$3:$L$17,4,FALSE),"")</f>
        <v/>
      </c>
      <c r="E132" s="15"/>
      <c r="F132" s="15"/>
      <c r="G132" s="117"/>
      <c r="H132" s="118"/>
      <c r="I132" s="119"/>
    </row>
    <row r="133" spans="3:9" ht="15" customHeight="1" x14ac:dyDescent="0.35">
      <c r="C133" s="3">
        <v>6</v>
      </c>
      <c r="D133" s="4" t="str">
        <f>IFERROR(VLOOKUP(C133,Pilote!$I$3:$L$17,4,FALSE),"")</f>
        <v/>
      </c>
      <c r="E133" s="15"/>
      <c r="F133" s="15"/>
      <c r="G133" s="117"/>
      <c r="H133" s="118"/>
      <c r="I133" s="119"/>
    </row>
    <row r="134" spans="3:9" ht="15" customHeight="1" x14ac:dyDescent="0.35">
      <c r="C134" s="3">
        <v>7</v>
      </c>
      <c r="D134" s="4" t="str">
        <f>IFERROR(VLOOKUP(C134,Pilote!$I$3:$L$17,4,FALSE),"")</f>
        <v/>
      </c>
      <c r="E134" s="15"/>
      <c r="F134" s="15"/>
      <c r="G134" s="117"/>
      <c r="H134" s="118"/>
      <c r="I134" s="119"/>
    </row>
    <row r="135" spans="3:9" ht="15" customHeight="1" x14ac:dyDescent="0.35">
      <c r="C135" s="3">
        <v>8</v>
      </c>
      <c r="D135" s="4" t="str">
        <f>IFERROR(VLOOKUP(C135,Pilote!$I$3:$L$17,4,FALSE),"")</f>
        <v/>
      </c>
      <c r="E135" s="15"/>
      <c r="F135" s="15"/>
      <c r="G135" s="117"/>
      <c r="H135" s="118"/>
      <c r="I135" s="119"/>
    </row>
    <row r="136" spans="3:9" ht="15" customHeight="1" x14ac:dyDescent="0.35">
      <c r="C136" s="3">
        <v>9</v>
      </c>
      <c r="D136" s="4" t="str">
        <f>IFERROR(VLOOKUP(C136,Pilote!$I$3:$L$17,4,FALSE),"")</f>
        <v/>
      </c>
      <c r="E136" s="15"/>
      <c r="F136" s="15"/>
      <c r="G136" s="117"/>
      <c r="H136" s="118"/>
      <c r="I136" s="119"/>
    </row>
    <row r="137" spans="3:9" ht="15" customHeight="1" x14ac:dyDescent="0.35">
      <c r="C137" s="3">
        <v>10</v>
      </c>
      <c r="D137" s="4" t="str">
        <f>IFERROR(VLOOKUP(C137,Pilote!$I$3:$L$17,4,FALSE),"")</f>
        <v/>
      </c>
      <c r="E137" s="15"/>
      <c r="F137" s="15"/>
      <c r="G137" s="117"/>
      <c r="H137" s="118"/>
      <c r="I137" s="119"/>
    </row>
    <row r="138" spans="3:9" ht="15" customHeight="1" x14ac:dyDescent="0.35">
      <c r="C138" s="3">
        <v>11</v>
      </c>
      <c r="D138" s="4" t="str">
        <f>IFERROR(VLOOKUP(C138,Pilote!$I$3:$L$17,4,FALSE),"")</f>
        <v/>
      </c>
      <c r="E138" s="15"/>
      <c r="F138" s="15"/>
      <c r="G138" s="117"/>
      <c r="H138" s="118"/>
      <c r="I138" s="119"/>
    </row>
    <row r="139" spans="3:9" ht="15" customHeight="1" x14ac:dyDescent="0.35">
      <c r="C139" s="3">
        <v>12</v>
      </c>
      <c r="D139" s="4" t="str">
        <f>IFERROR(VLOOKUP(C139,Pilote!$I$3:$L$17,4,FALSE),"")</f>
        <v/>
      </c>
      <c r="E139" s="15"/>
      <c r="F139" s="46"/>
      <c r="G139" s="117"/>
      <c r="H139" s="118"/>
      <c r="I139" s="119"/>
    </row>
    <row r="140" spans="3:9" ht="15" customHeight="1" x14ac:dyDescent="0.35">
      <c r="C140" s="3">
        <v>13</v>
      </c>
      <c r="D140" s="4" t="str">
        <f>IFERROR(VLOOKUP(C140,Pilote!$I$3:$L$17,4,FALSE),"")</f>
        <v/>
      </c>
      <c r="E140" s="15"/>
      <c r="F140" s="46"/>
      <c r="G140" s="117"/>
      <c r="H140" s="118"/>
      <c r="I140" s="119"/>
    </row>
    <row r="141" spans="3:9" ht="15" customHeight="1" x14ac:dyDescent="0.35">
      <c r="C141" s="3">
        <v>14</v>
      </c>
      <c r="D141" s="4" t="str">
        <f>IFERROR(VLOOKUP(C141,Pilote!$I$3:$L$17,4,FALSE),"")</f>
        <v/>
      </c>
      <c r="E141" s="15"/>
      <c r="F141" s="46"/>
      <c r="G141" s="117"/>
      <c r="H141" s="118"/>
      <c r="I141" s="119"/>
    </row>
    <row r="142" spans="3:9" ht="15" customHeight="1" x14ac:dyDescent="0.35">
      <c r="C142" s="3">
        <v>15</v>
      </c>
      <c r="D142" s="4" t="str">
        <f>IFERROR(VLOOKUP(C142,Pilote!$I$3:$L$17,4,FALSE),"")</f>
        <v/>
      </c>
      <c r="E142" s="15"/>
      <c r="F142" s="46"/>
      <c r="G142" s="117"/>
      <c r="H142" s="118"/>
      <c r="I142" s="119"/>
    </row>
    <row r="143" spans="3:9" ht="15" customHeight="1" x14ac:dyDescent="0.35">
      <c r="C143" s="3"/>
      <c r="D143" s="4" t="str">
        <f>IFERROR(VLOOKUP(C143,Pilote!$I$3:$L$17,4,FALSE),"")</f>
        <v/>
      </c>
      <c r="G143" s="114"/>
      <c r="H143" s="115"/>
      <c r="I143" s="116"/>
    </row>
    <row r="144" spans="3:9" ht="15" customHeight="1" x14ac:dyDescent="0.35">
      <c r="G144" s="19"/>
      <c r="I144" s="19"/>
    </row>
    <row r="145" spans="3:9" ht="15" customHeight="1" x14ac:dyDescent="0.35">
      <c r="D145" s="34" t="s">
        <v>139</v>
      </c>
      <c r="G145" s="19"/>
      <c r="I145" s="19"/>
    </row>
    <row r="146" spans="3:9" ht="68.25" customHeight="1" x14ac:dyDescent="0.35">
      <c r="D146" s="99"/>
      <c r="E146" s="100"/>
      <c r="F146" s="100"/>
      <c r="G146" s="101"/>
      <c r="I146" s="19"/>
    </row>
    <row r="147" spans="3:9" ht="15" customHeight="1" x14ac:dyDescent="0.35">
      <c r="G147" s="19"/>
      <c r="I147" s="19"/>
    </row>
    <row r="148" spans="3:9" ht="15" customHeight="1" x14ac:dyDescent="0.35">
      <c r="G148" s="19"/>
      <c r="I148" s="19"/>
    </row>
    <row r="149" spans="3:9" ht="46.5" customHeight="1" thickBot="1" x14ac:dyDescent="0.4">
      <c r="G149" s="19"/>
      <c r="I149" s="19"/>
    </row>
    <row r="150" spans="3:9" ht="46.5" customHeight="1" thickBot="1" x14ac:dyDescent="0.4">
      <c r="D150" s="102" t="str">
        <f>CONCATENATE("Autres commentaires généraux sur l'épisode de ",J6," de l'année ",J5)</f>
        <v xml:space="preserve">Autres commentaires généraux sur l'épisode de  de l'année </v>
      </c>
      <c r="E150" s="103"/>
      <c r="F150" s="103"/>
      <c r="G150" s="103"/>
      <c r="H150" s="103"/>
      <c r="I150" s="104"/>
    </row>
    <row r="151" spans="3:9" ht="15" customHeight="1" x14ac:dyDescent="0.35">
      <c r="G151" s="19"/>
      <c r="I151" s="19"/>
    </row>
    <row r="152" spans="3:9" ht="15" customHeight="1" x14ac:dyDescent="0.35">
      <c r="D152" s="34" t="s">
        <v>140</v>
      </c>
      <c r="G152" s="19"/>
      <c r="I152" s="19"/>
    </row>
    <row r="153" spans="3:9" ht="65.25" customHeight="1" x14ac:dyDescent="0.35">
      <c r="D153" s="99"/>
      <c r="E153" s="100"/>
      <c r="F153" s="100"/>
      <c r="G153" s="101"/>
      <c r="I153" s="19"/>
    </row>
    <row r="154" spans="3:9" ht="15" customHeight="1" x14ac:dyDescent="0.35">
      <c r="G154" s="19"/>
      <c r="I154" s="19"/>
    </row>
    <row r="155" spans="3:9" ht="15" customHeight="1" x14ac:dyDescent="0.35">
      <c r="G155" s="19"/>
      <c r="I155" s="19"/>
    </row>
    <row r="156" spans="3:9" ht="61.5" customHeight="1" x14ac:dyDescent="0.35">
      <c r="C156" s="112" t="s">
        <v>251</v>
      </c>
      <c r="D156" s="112"/>
      <c r="E156" s="112"/>
      <c r="F156" s="112"/>
      <c r="G156" s="112"/>
      <c r="H156" s="112"/>
      <c r="I156" s="112"/>
    </row>
    <row r="157" spans="3:9" ht="15" customHeight="1" x14ac:dyDescent="0.35">
      <c r="D157" s="70" t="s">
        <v>163</v>
      </c>
      <c r="E157" s="62"/>
      <c r="F157" s="62"/>
      <c r="G157" s="62"/>
      <c r="H157" s="62"/>
      <c r="I157" s="62"/>
    </row>
    <row r="158" spans="3:9" ht="15" customHeight="1" x14ac:dyDescent="0.4">
      <c r="D158" s="29" t="s">
        <v>160</v>
      </c>
      <c r="E158" s="113"/>
      <c r="F158" s="113"/>
      <c r="G158" s="113"/>
    </row>
    <row r="159" spans="3:9" ht="17" x14ac:dyDescent="0.4">
      <c r="D159" s="31" t="s">
        <v>162</v>
      </c>
      <c r="E159" s="113"/>
      <c r="F159" s="113"/>
      <c r="G159" s="113"/>
    </row>
    <row r="160" spans="3:9" ht="17" x14ac:dyDescent="0.4">
      <c r="D160" s="29" t="s">
        <v>234</v>
      </c>
      <c r="E160" s="113"/>
      <c r="F160" s="113"/>
      <c r="G160" s="113"/>
    </row>
    <row r="161" spans="4:7" ht="15" customHeight="1" x14ac:dyDescent="0.4">
      <c r="D161" s="29" t="s">
        <v>141</v>
      </c>
      <c r="E161" s="113"/>
      <c r="F161" s="113"/>
      <c r="G161" s="113"/>
    </row>
    <row r="162" spans="4:7" ht="15" customHeight="1" x14ac:dyDescent="0.4">
      <c r="D162" s="31" t="s">
        <v>142</v>
      </c>
      <c r="E162" s="113"/>
      <c r="F162" s="113"/>
      <c r="G162" s="113"/>
    </row>
    <row r="163" spans="4:7" ht="15" customHeight="1" x14ac:dyDescent="0.35">
      <c r="E163" s="74"/>
      <c r="F163" s="74"/>
      <c r="G163" s="74"/>
    </row>
    <row r="164" spans="4:7" ht="15.5" x14ac:dyDescent="0.35">
      <c r="D164" s="70" t="s">
        <v>164</v>
      </c>
      <c r="E164" s="62"/>
      <c r="F164" s="62"/>
      <c r="G164" s="62"/>
    </row>
    <row r="165" spans="4:7" ht="15" customHeight="1" x14ac:dyDescent="0.4">
      <c r="D165" s="29" t="s">
        <v>160</v>
      </c>
      <c r="E165" s="113"/>
      <c r="F165" s="113"/>
      <c r="G165" s="113"/>
    </row>
    <row r="166" spans="4:7" ht="15" customHeight="1" x14ac:dyDescent="0.4">
      <c r="D166" s="31" t="s">
        <v>162</v>
      </c>
      <c r="E166" s="113"/>
      <c r="F166" s="113"/>
      <c r="G166" s="113"/>
    </row>
    <row r="167" spans="4:7" ht="15" customHeight="1" x14ac:dyDescent="0.4">
      <c r="D167" s="29" t="s">
        <v>234</v>
      </c>
      <c r="E167" s="113"/>
      <c r="F167" s="113"/>
      <c r="G167" s="113"/>
    </row>
    <row r="168" spans="4:7" ht="15" customHeight="1" x14ac:dyDescent="0.4">
      <c r="D168" s="29" t="s">
        <v>141</v>
      </c>
      <c r="E168" s="113"/>
      <c r="F168" s="113"/>
      <c r="G168" s="113"/>
    </row>
    <row r="169" spans="4:7" ht="15" customHeight="1" x14ac:dyDescent="0.4">
      <c r="D169" s="31" t="s">
        <v>142</v>
      </c>
      <c r="E169" s="113"/>
      <c r="F169" s="113"/>
      <c r="G169" s="113"/>
    </row>
    <row r="170" spans="4:7" ht="15" customHeight="1" x14ac:dyDescent="0.35">
      <c r="E170" s="74"/>
      <c r="F170" s="74"/>
      <c r="G170" s="74"/>
    </row>
    <row r="171" spans="4:7" ht="15" customHeight="1" x14ac:dyDescent="0.35">
      <c r="D171" s="70" t="s">
        <v>165</v>
      </c>
      <c r="E171" s="62"/>
      <c r="F171" s="62"/>
      <c r="G171" s="62"/>
    </row>
    <row r="172" spans="4:7" ht="15" customHeight="1" x14ac:dyDescent="0.4">
      <c r="D172" s="29" t="s">
        <v>160</v>
      </c>
      <c r="E172" s="113"/>
      <c r="F172" s="113"/>
      <c r="G172" s="113"/>
    </row>
    <row r="173" spans="4:7" ht="15" customHeight="1" x14ac:dyDescent="0.4">
      <c r="D173" s="31" t="s">
        <v>162</v>
      </c>
      <c r="E173" s="113"/>
      <c r="F173" s="113"/>
      <c r="G173" s="113"/>
    </row>
    <row r="174" spans="4:7" ht="15" customHeight="1" x14ac:dyDescent="0.4">
      <c r="D174" s="29" t="s">
        <v>234</v>
      </c>
      <c r="E174" s="113"/>
      <c r="F174" s="113"/>
      <c r="G174" s="113"/>
    </row>
    <row r="175" spans="4:7" ht="15" customHeight="1" x14ac:dyDescent="0.4">
      <c r="D175" s="29" t="s">
        <v>141</v>
      </c>
      <c r="E175" s="113"/>
      <c r="F175" s="113"/>
      <c r="G175" s="113"/>
    </row>
    <row r="176" spans="4:7" ht="15" customHeight="1" x14ac:dyDescent="0.4">
      <c r="D176" s="31" t="s">
        <v>142</v>
      </c>
      <c r="E176" s="113"/>
      <c r="F176" s="113"/>
      <c r="G176" s="113"/>
    </row>
    <row r="181" spans="5:5" ht="15" hidden="1" customHeight="1" x14ac:dyDescent="0.35">
      <c r="E181" t="s">
        <v>233</v>
      </c>
    </row>
    <row r="1048549" ht="15" customHeight="1" x14ac:dyDescent="0.35"/>
    <row r="1048561" ht="15" customHeight="1" x14ac:dyDescent="0.35"/>
    <row r="1048562" ht="15" customHeight="1" x14ac:dyDescent="0.35"/>
    <row r="1048563" ht="15" customHeight="1" x14ac:dyDescent="0.35"/>
    <row r="1048564" ht="15" customHeight="1" x14ac:dyDescent="0.35"/>
    <row r="1048565" ht="18.75" hidden="1" customHeight="1" x14ac:dyDescent="0.35"/>
    <row r="1048566" ht="15" customHeight="1" x14ac:dyDescent="0.35"/>
  </sheetData>
  <sheetProtection sheet="1" objects="1" scenarios="1"/>
  <mergeCells count="63">
    <mergeCell ref="D153:G153"/>
    <mergeCell ref="D146:G146"/>
    <mergeCell ref="E173:G173"/>
    <mergeCell ref="E174:G174"/>
    <mergeCell ref="E175:G175"/>
    <mergeCell ref="E165:G165"/>
    <mergeCell ref="C156:I156"/>
    <mergeCell ref="E159:G159"/>
    <mergeCell ref="E160:G160"/>
    <mergeCell ref="E161:G161"/>
    <mergeCell ref="E162:G162"/>
    <mergeCell ref="E158:G158"/>
    <mergeCell ref="D150:I150"/>
    <mergeCell ref="E176:G176"/>
    <mergeCell ref="E172:G172"/>
    <mergeCell ref="E166:G166"/>
    <mergeCell ref="E167:G167"/>
    <mergeCell ref="E168:G168"/>
    <mergeCell ref="E169:G169"/>
    <mergeCell ref="G131:I131"/>
    <mergeCell ref="G132:I132"/>
    <mergeCell ref="G133:I133"/>
    <mergeCell ref="G134:I134"/>
    <mergeCell ref="G135:I135"/>
    <mergeCell ref="G136:I136"/>
    <mergeCell ref="G137:I137"/>
    <mergeCell ref="G138:I138"/>
    <mergeCell ref="G139:I139"/>
    <mergeCell ref="G142:I142"/>
    <mergeCell ref="G140:I140"/>
    <mergeCell ref="G141:I141"/>
    <mergeCell ref="G143:I143"/>
    <mergeCell ref="G130:I130"/>
    <mergeCell ref="G88:I88"/>
    <mergeCell ref="G89:I89"/>
    <mergeCell ref="G92:I92"/>
    <mergeCell ref="G93:I93"/>
    <mergeCell ref="D103:I103"/>
    <mergeCell ref="D105:I105"/>
    <mergeCell ref="G127:I127"/>
    <mergeCell ref="G128:I128"/>
    <mergeCell ref="G129:I129"/>
    <mergeCell ref="G91:I91"/>
    <mergeCell ref="G90:I90"/>
    <mergeCell ref="D97:G97"/>
    <mergeCell ref="D98:G98"/>
    <mergeCell ref="D101:G101"/>
    <mergeCell ref="G94:I94"/>
    <mergeCell ref="G87:I87"/>
    <mergeCell ref="D2:I2"/>
    <mergeCell ref="D44:I44"/>
    <mergeCell ref="D46:I46"/>
    <mergeCell ref="G79:I79"/>
    <mergeCell ref="G80:I80"/>
    <mergeCell ref="G81:I81"/>
    <mergeCell ref="G82:I82"/>
    <mergeCell ref="G83:I83"/>
    <mergeCell ref="G84:I84"/>
    <mergeCell ref="G85:I85"/>
    <mergeCell ref="G86:I86"/>
    <mergeCell ref="D12:G12"/>
    <mergeCell ref="D8:G8"/>
    <mergeCell ref="D5:G5"/>
  </mergeCells>
  <conditionalFormatting sqref="D128:H128 D66:E76 D129:D143 E129:F142 G129:H143 D80:H96">
    <cfRule type="expression" dxfId="89" priority="42">
      <formula>$D66=""</formula>
    </cfRule>
  </conditionalFormatting>
  <conditionalFormatting sqref="I52 G67:I76 G64:H66 G123:H124 G28:G30 G20:G22">
    <cfRule type="expression" dxfId="88" priority="39">
      <formula>$E20="Non"</formula>
    </cfRule>
    <cfRule type="expression" dxfId="87" priority="40">
      <formula>$E20=""</formula>
    </cfRule>
  </conditionalFormatting>
  <conditionalFormatting sqref="D66:E76">
    <cfRule type="expression" dxfId="86" priority="41">
      <formula>$D$47="Non"</formula>
    </cfRule>
  </conditionalFormatting>
  <conditionalFormatting sqref="G47:H48">
    <cfRule type="expression" dxfId="85" priority="36">
      <formula>$D$47="Non"</formula>
    </cfRule>
  </conditionalFormatting>
  <conditionalFormatting sqref="E110:E124">
    <cfRule type="expression" dxfId="84" priority="35">
      <formula>$D$106="Non"</formula>
    </cfRule>
  </conditionalFormatting>
  <conditionalFormatting sqref="G106:H106">
    <cfRule type="expression" dxfId="83" priority="33">
      <formula>$D$106="Non"</formula>
    </cfRule>
    <cfRule type="expression" dxfId="82" priority="34">
      <formula>$D$47="Non"</formula>
    </cfRule>
  </conditionalFormatting>
  <conditionalFormatting sqref="G63:H63">
    <cfRule type="expression" dxfId="81" priority="31">
      <formula>$E63="Non"</formula>
    </cfRule>
    <cfRule type="expression" dxfId="80" priority="32">
      <formula>$E63=""</formula>
    </cfRule>
  </conditionalFormatting>
  <conditionalFormatting sqref="G95:H96 G80:I94">
    <cfRule type="expression" dxfId="79" priority="30">
      <formula>$D80=""</formula>
    </cfRule>
  </conditionalFormatting>
  <conditionalFormatting sqref="G128:I143">
    <cfRule type="expression" dxfId="78" priority="29">
      <formula>$D128=""</formula>
    </cfRule>
  </conditionalFormatting>
  <conditionalFormatting sqref="G52:H52">
    <cfRule type="expression" dxfId="77" priority="45">
      <formula>$E52="Non"</formula>
    </cfRule>
    <cfRule type="expression" dxfId="76" priority="46">
      <formula>$E52=""</formula>
    </cfRule>
  </conditionalFormatting>
  <conditionalFormatting sqref="G23">
    <cfRule type="expression" dxfId="75" priority="47">
      <formula>#REF!="Non"</formula>
    </cfRule>
    <cfRule type="expression" dxfId="74" priority="48">
      <formula>#REF!=""</formula>
    </cfRule>
  </conditionalFormatting>
  <conditionalFormatting sqref="I66">
    <cfRule type="expression" dxfId="73" priority="20">
      <formula>$G66="Oui"</formula>
    </cfRule>
    <cfRule type="expression" dxfId="72" priority="25">
      <formula>$E66="Oui"</formula>
    </cfRule>
  </conditionalFormatting>
  <conditionalFormatting sqref="E51:E65">
    <cfRule type="expression" dxfId="71" priority="24">
      <formula>$D51=""</formula>
    </cfRule>
  </conditionalFormatting>
  <conditionalFormatting sqref="E51:E65">
    <cfRule type="expression" dxfId="70" priority="23">
      <formula>$D$47="Non"</formula>
    </cfRule>
  </conditionalFormatting>
  <conditionalFormatting sqref="J66">
    <cfRule type="expression" dxfId="69" priority="21">
      <formula>$G66="Oui"</formula>
    </cfRule>
    <cfRule type="expression" dxfId="68" priority="22">
      <formula>$E66="Oui"</formula>
    </cfRule>
  </conditionalFormatting>
  <conditionalFormatting sqref="G63:G65">
    <cfRule type="expression" dxfId="67" priority="49">
      <formula>#REF!="Oui"</formula>
    </cfRule>
    <cfRule type="expression" dxfId="66" priority="50">
      <formula>$E63="Oui"</formula>
    </cfRule>
  </conditionalFormatting>
  <conditionalFormatting sqref="I63:I65">
    <cfRule type="expression" dxfId="65" priority="51">
      <formula>#REF!="Oui"</formula>
    </cfRule>
    <cfRule type="expression" dxfId="64" priority="52">
      <formula>$E63="Oui"</formula>
    </cfRule>
  </conditionalFormatting>
  <conditionalFormatting sqref="G122:H122">
    <cfRule type="expression" dxfId="63" priority="14">
      <formula>$E122="Non"</formula>
    </cfRule>
    <cfRule type="expression" dxfId="62" priority="15">
      <formula>$E122=""</formula>
    </cfRule>
  </conditionalFormatting>
  <conditionalFormatting sqref="G122:G124">
    <cfRule type="expression" dxfId="61" priority="16">
      <formula>#REF!="Oui"</formula>
    </cfRule>
    <cfRule type="expression" dxfId="60" priority="17">
      <formula>$E122="Oui"</formula>
    </cfRule>
  </conditionalFormatting>
  <conditionalFormatting sqref="I122:I124">
    <cfRule type="expression" dxfId="59" priority="18">
      <formula>#REF!="Oui"</formula>
    </cfRule>
    <cfRule type="expression" dxfId="58" priority="19">
      <formula>$E122="Oui"</formula>
    </cfRule>
  </conditionalFormatting>
  <conditionalFormatting sqref="I28:I30">
    <cfRule type="expression" dxfId="57" priority="106">
      <formula>$E28="Non"</formula>
    </cfRule>
    <cfRule type="expression" dxfId="56" priority="107">
      <formula>$E28=""</formula>
    </cfRule>
  </conditionalFormatting>
  <conditionalFormatting sqref="D51:D56 D58:D65">
    <cfRule type="expression" dxfId="55" priority="10">
      <formula>$D51=""</formula>
    </cfRule>
  </conditionalFormatting>
  <conditionalFormatting sqref="D52:D56 D58:D65">
    <cfRule type="expression" dxfId="54" priority="9">
      <formula>$D$47="Non"</formula>
    </cfRule>
  </conditionalFormatting>
  <conditionalFormatting sqref="D51">
    <cfRule type="expression" dxfId="53" priority="8">
      <formula>$D$47="Non"</formula>
    </cfRule>
  </conditionalFormatting>
  <conditionalFormatting sqref="D110:D124">
    <cfRule type="expression" dxfId="52" priority="7">
      <formula>$D$106="Non"</formula>
    </cfRule>
  </conditionalFormatting>
  <conditionalFormatting sqref="I18 G18">
    <cfRule type="expression" dxfId="51" priority="108">
      <formula>$E18="Non"</formula>
    </cfRule>
    <cfRule type="expression" dxfId="50" priority="109">
      <formula>$E18=""</formula>
    </cfRule>
  </conditionalFormatting>
  <conditionalFormatting sqref="D57">
    <cfRule type="expression" dxfId="49" priority="6">
      <formula>$D57=""</formula>
    </cfRule>
  </conditionalFormatting>
  <conditionalFormatting sqref="D57">
    <cfRule type="expression" dxfId="48" priority="5">
      <formula>$D$47="Non"</formula>
    </cfRule>
  </conditionalFormatting>
  <conditionalFormatting sqref="I58">
    <cfRule type="expression" dxfId="47" priority="1">
      <formula>$E58="Non"</formula>
    </cfRule>
    <cfRule type="expression" dxfId="46" priority="2">
      <formula>$E58=""</formula>
    </cfRule>
  </conditionalFormatting>
  <conditionalFormatting sqref="G58:H58">
    <cfRule type="expression" dxfId="45" priority="3">
      <formula>$E58="Non"</formula>
    </cfRule>
    <cfRule type="expression" dxfId="44" priority="4">
      <formula>$E58=""</formula>
    </cfRule>
  </conditionalFormatting>
  <hyperlinks>
    <hyperlink ref="G106" location="B!H148" display="Passer  à la question à la section suivante" xr:uid="{E88847AF-3F96-4F2D-998E-95337A9DFAD1}"/>
    <hyperlink ref="G47" location="B!A96" display="Passer  à la question 11" xr:uid="{E3FD1DE8-873C-4197-B805-3FFA8C87F9C7}"/>
    <hyperlink ref="G4" location="'Pour retourner'!A1" display="'Pour retourner'!A1" xr:uid="{E360AD5A-96B0-4C77-9762-6ECA75DA0219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96AA3B3-E877-4AD7-837A-150A41771347}">
          <x14:formula1>
            <xm:f>Pilote!$A$43:$A$47</xm:f>
          </x14:formula1>
          <xm:sqref>E80:F96 E128:F142</xm:sqref>
        </x14:dataValidation>
        <x14:dataValidation type="list" allowBlank="1" showInputMessage="1" showErrorMessage="1" xr:uid="{E14AEA03-96F8-40B8-87FF-E69A9A2E8E7F}">
          <x14:formula1>
            <xm:f>Pilote!$A$39:$A$41</xm:f>
          </x14:formula1>
          <xm:sqref>E34:G40 E16:E30 E51:E76 D106 D47 E110:E124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E9DCC-FB32-49AD-801C-2628F35E21B8}">
  <sheetPr>
    <tabColor theme="4"/>
  </sheetPr>
  <dimension ref="A1:M1048566"/>
  <sheetViews>
    <sheetView showGridLines="0" showRowColHeaders="0" zoomScaleNormal="100" workbookViewId="0">
      <selection activeCell="G20" sqref="G20"/>
    </sheetView>
  </sheetViews>
  <sheetFormatPr baseColWidth="10" defaultColWidth="0" defaultRowHeight="15" customHeight="1" zeroHeight="1" x14ac:dyDescent="0.35"/>
  <cols>
    <col min="1" max="1" width="5" style="7" customWidth="1"/>
    <col min="2" max="2" width="15.453125" customWidth="1"/>
    <col min="3" max="3" width="11.453125" customWidth="1"/>
    <col min="4" max="4" width="77.1796875" customWidth="1"/>
    <col min="5" max="5" width="16.81640625" customWidth="1"/>
    <col min="6" max="6" width="0.54296875" hidden="1" customWidth="1"/>
    <col min="7" max="7" width="41.81640625" customWidth="1"/>
    <col min="8" max="8" width="0.453125" hidden="1" customWidth="1"/>
    <col min="9" max="9" width="29.453125" bestFit="1" customWidth="1"/>
    <col min="10" max="10" width="12.453125" customWidth="1"/>
    <col min="11" max="13" width="11.453125" customWidth="1"/>
    <col min="14" max="16384" width="11.453125" hidden="1"/>
  </cols>
  <sheetData>
    <row r="1" spans="4:10" ht="15" customHeight="1" thickBot="1" x14ac:dyDescent="0.4">
      <c r="G1" s="19"/>
      <c r="I1" s="19"/>
    </row>
    <row r="2" spans="4:10" ht="26.25" customHeight="1" thickBot="1" x14ac:dyDescent="0.4">
      <c r="D2" s="102" t="str">
        <f>CONCATENATE("Les questions suivantes sont pour l'épisode de ",J6," de l'année ",J5)</f>
        <v xml:space="preserve">Les questions suivantes sont pour l'épisode de  de l'année </v>
      </c>
      <c r="E2" s="103"/>
      <c r="F2" s="103"/>
      <c r="G2" s="103"/>
      <c r="H2" s="103"/>
      <c r="I2" s="104"/>
    </row>
    <row r="3" spans="4:10" ht="15" customHeight="1" x14ac:dyDescent="0.35">
      <c r="G3" s="19"/>
      <c r="I3" s="19"/>
    </row>
    <row r="4" spans="4:10" ht="19.5" customHeight="1" x14ac:dyDescent="0.4">
      <c r="D4" s="34" t="s">
        <v>131</v>
      </c>
      <c r="G4" s="82" t="str">
        <f>IF(J5="","Vous avez identifié seulement 2 épisodes, veuillez passer à l'onglet Pour retourner","")</f>
        <v>Vous avez identifié seulement 2 épisodes, veuillez passer à l'onglet Pour retourner</v>
      </c>
      <c r="I4" s="19"/>
    </row>
    <row r="5" spans="4:10" ht="66.75" customHeight="1" x14ac:dyDescent="0.35">
      <c r="D5" s="99"/>
      <c r="E5" s="100"/>
      <c r="F5" s="100"/>
      <c r="G5" s="101"/>
      <c r="I5" s="52">
        <v>8</v>
      </c>
      <c r="J5" s="3" t="str">
        <f>IFERROR(VLOOKUP(I5,'Identification Épisode '!$A$4:$D$13,4,FALSE),"")</f>
        <v/>
      </c>
    </row>
    <row r="6" spans="4:10" ht="27.75" customHeight="1" x14ac:dyDescent="0.35">
      <c r="G6" s="19"/>
      <c r="I6" s="52"/>
      <c r="J6" s="3" t="str">
        <f>IFERROR(VLOOKUP(I5,'Identification Épisode '!$A$4:$D$13,3,FALSE),"")</f>
        <v/>
      </c>
    </row>
    <row r="7" spans="4:10" ht="15" customHeight="1" x14ac:dyDescent="0.35">
      <c r="D7" s="36" t="s">
        <v>132</v>
      </c>
      <c r="G7" s="19"/>
      <c r="I7" s="52"/>
      <c r="J7" s="3" t="str">
        <f>IFERROR(VLOOKUP(I5,'Identification Épisode '!$A$4:$AA$13,6,FALSE),"")</f>
        <v/>
      </c>
    </row>
    <row r="8" spans="4:10" ht="45.75" customHeight="1" x14ac:dyDescent="0.35">
      <c r="D8" s="99"/>
      <c r="E8" s="100"/>
      <c r="F8" s="100"/>
      <c r="G8" s="101"/>
      <c r="I8" s="52"/>
      <c r="J8" s="3" t="str">
        <f>IFERROR(VLOOKUP(I5,'Identification Épisode '!$A$4:$AA$13,7,FALSE),"")</f>
        <v/>
      </c>
    </row>
    <row r="9" spans="4:10" ht="15" customHeight="1" x14ac:dyDescent="0.35">
      <c r="G9" s="19"/>
      <c r="I9" s="60"/>
      <c r="J9" s="22"/>
    </row>
    <row r="10" spans="4:10" ht="15" customHeight="1" x14ac:dyDescent="0.35">
      <c r="G10" s="19"/>
      <c r="I10" s="19"/>
    </row>
    <row r="11" spans="4:10" ht="15" customHeight="1" x14ac:dyDescent="0.35">
      <c r="D11" s="35" t="s">
        <v>153</v>
      </c>
      <c r="G11" s="19"/>
      <c r="I11" s="19"/>
    </row>
    <row r="12" spans="4:10" ht="40" customHeight="1" x14ac:dyDescent="0.35">
      <c r="D12" s="96"/>
      <c r="E12" s="97"/>
      <c r="F12" s="97"/>
      <c r="G12" s="98"/>
      <c r="I12" s="19"/>
    </row>
    <row r="13" spans="4:10" ht="15" customHeight="1" x14ac:dyDescent="0.35">
      <c r="G13" s="19"/>
      <c r="I13" s="19"/>
    </row>
    <row r="14" spans="4:10" ht="15" customHeight="1" x14ac:dyDescent="0.35">
      <c r="D14" s="35" t="s">
        <v>252</v>
      </c>
      <c r="E14" s="35"/>
      <c r="G14" s="19"/>
      <c r="I14" s="19"/>
    </row>
    <row r="15" spans="4:10" ht="15" customHeight="1" x14ac:dyDescent="0.35">
      <c r="D15" s="41" t="s">
        <v>253</v>
      </c>
      <c r="E15" s="42" t="s">
        <v>62</v>
      </c>
      <c r="F15" s="33"/>
      <c r="G15" s="19"/>
      <c r="I15" s="19"/>
    </row>
    <row r="16" spans="4:10" ht="15" customHeight="1" x14ac:dyDescent="0.35">
      <c r="D16" s="4" t="s">
        <v>63</v>
      </c>
      <c r="E16" s="72"/>
      <c r="F16" s="16"/>
      <c r="G16" s="19"/>
      <c r="I16" s="19"/>
    </row>
    <row r="17" spans="4:9" ht="15" customHeight="1" x14ac:dyDescent="0.35">
      <c r="D17" s="4" t="s">
        <v>154</v>
      </c>
      <c r="E17" s="72"/>
      <c r="F17" s="16"/>
      <c r="G17" s="19"/>
      <c r="I17" s="19"/>
    </row>
    <row r="18" spans="4:9" ht="31.5" customHeight="1" x14ac:dyDescent="0.35">
      <c r="D18" s="4" t="s">
        <v>38</v>
      </c>
      <c r="E18" s="72"/>
      <c r="F18" s="16"/>
      <c r="G18" s="20" t="s">
        <v>123</v>
      </c>
      <c r="I18" s="44"/>
    </row>
    <row r="19" spans="4:9" ht="27.75" customHeight="1" x14ac:dyDescent="0.35">
      <c r="D19" s="4" t="s">
        <v>77</v>
      </c>
      <c r="E19" s="72"/>
      <c r="F19" s="16"/>
    </row>
    <row r="20" spans="4:9" ht="14.5" x14ac:dyDescent="0.35">
      <c r="D20" s="4" t="s">
        <v>156</v>
      </c>
      <c r="E20" s="72"/>
      <c r="F20" s="16"/>
      <c r="G20" s="20"/>
      <c r="I20" s="19"/>
    </row>
    <row r="21" spans="4:9" ht="14.5" x14ac:dyDescent="0.35">
      <c r="D21" s="27" t="s">
        <v>83</v>
      </c>
      <c r="E21" s="72"/>
      <c r="F21" s="16"/>
      <c r="G21" s="20"/>
      <c r="I21" s="19"/>
    </row>
    <row r="22" spans="4:9" ht="14.5" x14ac:dyDescent="0.35">
      <c r="D22" s="4" t="s">
        <v>78</v>
      </c>
      <c r="E22" s="72"/>
      <c r="F22" s="16"/>
      <c r="G22" s="20"/>
      <c r="I22" s="19"/>
    </row>
    <row r="23" spans="4:9" ht="15" customHeight="1" x14ac:dyDescent="0.35">
      <c r="D23" s="4" t="s">
        <v>74</v>
      </c>
      <c r="E23" s="72"/>
      <c r="F23" s="16"/>
      <c r="G23" s="19"/>
      <c r="I23" s="19"/>
    </row>
    <row r="24" spans="4:9" ht="29.25" customHeight="1" x14ac:dyDescent="0.35">
      <c r="D24" s="27" t="s">
        <v>79</v>
      </c>
      <c r="E24" s="72"/>
      <c r="F24" s="16"/>
      <c r="G24" s="19"/>
      <c r="I24" s="19"/>
    </row>
    <row r="25" spans="4:9" ht="15" customHeight="1" x14ac:dyDescent="0.35">
      <c r="D25" s="4" t="s">
        <v>157</v>
      </c>
      <c r="E25" s="72"/>
      <c r="F25" s="16"/>
      <c r="G25" s="19"/>
      <c r="I25" s="19"/>
    </row>
    <row r="26" spans="4:9" ht="15" customHeight="1" x14ac:dyDescent="0.35">
      <c r="D26" s="4" t="s">
        <v>158</v>
      </c>
      <c r="E26" s="72"/>
      <c r="F26" s="16"/>
      <c r="G26" s="19"/>
      <c r="I26" s="19"/>
    </row>
    <row r="27" spans="4:9" ht="15" customHeight="1" x14ac:dyDescent="0.35">
      <c r="D27" s="4" t="s">
        <v>235</v>
      </c>
      <c r="E27" s="72"/>
      <c r="F27" s="16"/>
      <c r="G27" s="19"/>
      <c r="I27" s="19"/>
    </row>
    <row r="28" spans="4:9" ht="15" customHeight="1" x14ac:dyDescent="0.35">
      <c r="D28" s="4" t="s">
        <v>19</v>
      </c>
      <c r="E28" s="72"/>
      <c r="F28" s="16"/>
      <c r="G28" s="55" t="s">
        <v>30</v>
      </c>
      <c r="I28" s="44"/>
    </row>
    <row r="29" spans="4:9" ht="15" customHeight="1" x14ac:dyDescent="0.35">
      <c r="D29" s="4" t="s">
        <v>19</v>
      </c>
      <c r="E29" s="72"/>
      <c r="F29" s="16"/>
      <c r="G29" s="55" t="s">
        <v>30</v>
      </c>
      <c r="I29" s="44"/>
    </row>
    <row r="30" spans="4:9" ht="15" customHeight="1" x14ac:dyDescent="0.35">
      <c r="D30" s="4" t="s">
        <v>19</v>
      </c>
      <c r="E30" s="72"/>
      <c r="F30" s="16"/>
      <c r="G30" s="55" t="s">
        <v>30</v>
      </c>
      <c r="I30" s="44"/>
    </row>
    <row r="31" spans="4:9" ht="15" customHeight="1" x14ac:dyDescent="0.35">
      <c r="G31" s="19"/>
      <c r="I31" s="19"/>
    </row>
    <row r="32" spans="4:9" ht="15" customHeight="1" x14ac:dyDescent="0.35">
      <c r="D32" s="35" t="s">
        <v>244</v>
      </c>
      <c r="G32" s="19"/>
      <c r="I32" s="19"/>
    </row>
    <row r="33" spans="4:9" ht="15" customHeight="1" x14ac:dyDescent="0.35">
      <c r="D33" s="6" t="s">
        <v>73</v>
      </c>
      <c r="E33" s="5" t="s">
        <v>5</v>
      </c>
      <c r="F33" s="5"/>
      <c r="G33" s="50" t="s">
        <v>6</v>
      </c>
      <c r="I33" s="50" t="s">
        <v>76</v>
      </c>
    </row>
    <row r="34" spans="4:9" ht="15" customHeight="1" x14ac:dyDescent="0.35">
      <c r="D34" s="4" t="s">
        <v>116</v>
      </c>
      <c r="E34" s="15"/>
      <c r="F34" s="15"/>
      <c r="G34" s="15"/>
      <c r="H34" s="15"/>
      <c r="I34" s="72"/>
    </row>
    <row r="35" spans="4:9" ht="15" customHeight="1" x14ac:dyDescent="0.35">
      <c r="D35" s="4" t="s">
        <v>117</v>
      </c>
      <c r="E35" s="15"/>
      <c r="F35" s="15"/>
      <c r="G35" s="15"/>
      <c r="H35" s="15"/>
      <c r="I35" s="72"/>
    </row>
    <row r="36" spans="4:9" ht="15" customHeight="1" x14ac:dyDescent="0.35">
      <c r="D36" s="4" t="s">
        <v>118</v>
      </c>
      <c r="E36" s="15"/>
      <c r="F36" s="15"/>
      <c r="G36" s="15"/>
      <c r="H36" s="15"/>
      <c r="I36" s="72"/>
    </row>
    <row r="37" spans="4:9" ht="15" customHeight="1" x14ac:dyDescent="0.35">
      <c r="D37" s="4" t="s">
        <v>119</v>
      </c>
      <c r="E37" s="15"/>
      <c r="F37" s="15"/>
      <c r="G37" s="15"/>
      <c r="H37" s="15"/>
      <c r="I37" s="72"/>
    </row>
    <row r="38" spans="4:9" ht="15" customHeight="1" x14ac:dyDescent="0.35">
      <c r="D38" s="4" t="s">
        <v>120</v>
      </c>
      <c r="E38" s="15"/>
      <c r="F38" s="15"/>
      <c r="G38" s="15"/>
      <c r="H38" s="15"/>
      <c r="I38" s="72"/>
    </row>
    <row r="39" spans="4:9" ht="15" customHeight="1" x14ac:dyDescent="0.35">
      <c r="D39" s="4" t="s">
        <v>238</v>
      </c>
      <c r="E39" s="15"/>
      <c r="F39" s="15"/>
      <c r="G39" s="15"/>
      <c r="H39" s="15"/>
      <c r="I39" s="72"/>
    </row>
    <row r="40" spans="4:9" ht="15" customHeight="1" x14ac:dyDescent="0.35">
      <c r="D40" s="4" t="s">
        <v>239</v>
      </c>
      <c r="E40" s="15"/>
      <c r="F40" s="15"/>
      <c r="G40" s="15"/>
      <c r="H40" s="15"/>
      <c r="I40" s="72"/>
    </row>
    <row r="41" spans="4:9" ht="15" customHeight="1" x14ac:dyDescent="0.35">
      <c r="G41" s="19"/>
      <c r="I41" s="19"/>
    </row>
    <row r="42" spans="4:9" ht="15" customHeight="1" x14ac:dyDescent="0.35">
      <c r="G42" s="19"/>
      <c r="I42" s="19"/>
    </row>
    <row r="43" spans="4:9" ht="48" customHeight="1" thickBot="1" x14ac:dyDescent="0.4">
      <c r="G43" s="19"/>
      <c r="I43" s="19"/>
    </row>
    <row r="44" spans="4:9" ht="41.25" customHeight="1" thickBot="1" x14ac:dyDescent="0.4">
      <c r="D44" s="102" t="str">
        <f>CONCATENATE("Conséquences sur les usages anthropiques et le bien-être/santé des populations ",J6," de l'année ",J5)</f>
        <v xml:space="preserve">Conséquences sur les usages anthropiques et le bien-être/santé des populations  de l'année </v>
      </c>
      <c r="E44" s="103"/>
      <c r="F44" s="103"/>
      <c r="G44" s="103"/>
      <c r="H44" s="103"/>
      <c r="I44" s="104"/>
    </row>
    <row r="45" spans="4:9" ht="18" customHeight="1" x14ac:dyDescent="0.35">
      <c r="G45" s="19"/>
      <c r="I45" s="19"/>
    </row>
    <row r="46" spans="4:9" ht="27.75" customHeight="1" x14ac:dyDescent="0.35">
      <c r="D46" s="109" t="s">
        <v>245</v>
      </c>
      <c r="E46" s="109"/>
      <c r="F46" s="109"/>
      <c r="G46" s="109"/>
      <c r="H46" s="109"/>
      <c r="I46" s="109"/>
    </row>
    <row r="47" spans="4:9" ht="15" customHeight="1" x14ac:dyDescent="0.35">
      <c r="D47" s="15"/>
      <c r="G47" s="57" t="s">
        <v>112</v>
      </c>
      <c r="H47" s="11"/>
      <c r="I47" s="19"/>
    </row>
    <row r="48" spans="4:9" ht="15" customHeight="1" x14ac:dyDescent="0.35">
      <c r="G48" s="57"/>
      <c r="H48" s="11"/>
      <c r="I48" s="19"/>
    </row>
    <row r="49" spans="4:9" ht="15" customHeight="1" x14ac:dyDescent="0.35">
      <c r="D49" s="35" t="s">
        <v>134</v>
      </c>
      <c r="G49" s="19"/>
      <c r="I49" s="19"/>
    </row>
    <row r="50" spans="4:9" ht="31" x14ac:dyDescent="0.35">
      <c r="D50" s="79" t="s">
        <v>246</v>
      </c>
      <c r="E50" s="5" t="s">
        <v>62</v>
      </c>
      <c r="G50" s="19"/>
      <c r="I50" s="19"/>
    </row>
    <row r="51" spans="4:9" ht="15" customHeight="1" x14ac:dyDescent="0.35">
      <c r="D51" s="4" t="s">
        <v>84</v>
      </c>
      <c r="E51" s="15"/>
      <c r="F51" s="9"/>
      <c r="G51" s="19"/>
      <c r="I51" s="19"/>
    </row>
    <row r="52" spans="4:9" ht="15" customHeight="1" x14ac:dyDescent="0.35">
      <c r="D52" s="4" t="s">
        <v>80</v>
      </c>
      <c r="E52" s="15"/>
      <c r="G52" s="37" t="s">
        <v>75</v>
      </c>
      <c r="H52" s="25"/>
      <c r="I52" s="71"/>
    </row>
    <row r="53" spans="4:9" ht="15" customHeight="1" x14ac:dyDescent="0.35">
      <c r="D53" s="4" t="s">
        <v>81</v>
      </c>
      <c r="E53" s="15"/>
      <c r="G53" s="19"/>
      <c r="I53" s="19"/>
    </row>
    <row r="54" spans="4:9" ht="35.25" customHeight="1" x14ac:dyDescent="0.35">
      <c r="D54" s="27" t="s">
        <v>89</v>
      </c>
      <c r="E54" s="15"/>
      <c r="G54" s="19"/>
      <c r="I54" s="19"/>
    </row>
    <row r="55" spans="4:9" ht="15" customHeight="1" x14ac:dyDescent="0.35">
      <c r="D55" s="4" t="s">
        <v>82</v>
      </c>
      <c r="E55" s="15"/>
      <c r="G55" s="19"/>
      <c r="I55" s="19"/>
    </row>
    <row r="56" spans="4:9" ht="15" customHeight="1" x14ac:dyDescent="0.35">
      <c r="D56" s="4" t="s">
        <v>87</v>
      </c>
      <c r="E56" s="15"/>
      <c r="G56" s="19"/>
      <c r="I56" s="19"/>
    </row>
    <row r="57" spans="4:9" ht="15" customHeight="1" x14ac:dyDescent="0.35">
      <c r="D57" s="4" t="s">
        <v>236</v>
      </c>
      <c r="E57" s="15"/>
      <c r="G57" s="19"/>
      <c r="I57" s="19"/>
    </row>
    <row r="58" spans="4:9" ht="31" x14ac:dyDescent="0.35">
      <c r="D58" s="4" t="s">
        <v>147</v>
      </c>
      <c r="E58" s="15"/>
      <c r="G58" s="37" t="s">
        <v>237</v>
      </c>
      <c r="H58" s="25"/>
      <c r="I58" s="71"/>
    </row>
    <row r="59" spans="4:9" ht="36.75" customHeight="1" x14ac:dyDescent="0.35">
      <c r="D59" s="27" t="s">
        <v>85</v>
      </c>
      <c r="E59" s="15"/>
      <c r="G59" s="19"/>
      <c r="I59" s="19"/>
    </row>
    <row r="60" spans="4:9" ht="15" customHeight="1" x14ac:dyDescent="0.35">
      <c r="D60" s="4" t="s">
        <v>86</v>
      </c>
      <c r="E60" s="15"/>
      <c r="G60" s="19"/>
      <c r="I60" s="19"/>
    </row>
    <row r="61" spans="4:9" ht="15" customHeight="1" x14ac:dyDescent="0.35">
      <c r="D61" s="4" t="s">
        <v>88</v>
      </c>
      <c r="E61" s="15"/>
      <c r="G61" s="19"/>
      <c r="I61" s="19"/>
    </row>
    <row r="62" spans="4:9" ht="38.25" customHeight="1" x14ac:dyDescent="0.35">
      <c r="D62" s="27" t="s">
        <v>90</v>
      </c>
      <c r="E62" s="15"/>
      <c r="G62" s="19"/>
      <c r="I62" s="19"/>
    </row>
    <row r="63" spans="4:9" ht="15" customHeight="1" x14ac:dyDescent="0.35">
      <c r="D63" s="4" t="s">
        <v>19</v>
      </c>
      <c r="E63" s="15"/>
      <c r="G63" s="58" t="s">
        <v>30</v>
      </c>
      <c r="H63" s="8"/>
      <c r="I63" s="73"/>
    </row>
    <row r="64" spans="4:9" ht="15" customHeight="1" x14ac:dyDescent="0.35">
      <c r="D64" s="4" t="s">
        <v>19</v>
      </c>
      <c r="E64" s="15"/>
      <c r="G64" s="53" t="s">
        <v>30</v>
      </c>
      <c r="H64" s="8"/>
      <c r="I64" s="73"/>
    </row>
    <row r="65" spans="3:11" ht="15" customHeight="1" x14ac:dyDescent="0.35">
      <c r="D65" s="4" t="s">
        <v>19</v>
      </c>
      <c r="E65" s="15"/>
      <c r="G65" s="53" t="s">
        <v>30</v>
      </c>
      <c r="H65" s="8"/>
      <c r="I65" s="73"/>
    </row>
    <row r="66" spans="3:11" ht="15" customHeight="1" x14ac:dyDescent="0.35">
      <c r="D66" s="24"/>
      <c r="E66" s="10"/>
      <c r="G66" s="55"/>
      <c r="H66" s="8"/>
      <c r="I66" s="53" t="s">
        <v>100</v>
      </c>
      <c r="J66" s="30"/>
    </row>
    <row r="67" spans="3:11" ht="15" customHeight="1" x14ac:dyDescent="0.35">
      <c r="D67" s="24"/>
      <c r="E67" s="10"/>
      <c r="G67" s="55"/>
      <c r="H67" s="8"/>
      <c r="I67" s="54"/>
    </row>
    <row r="68" spans="3:11" ht="15" customHeight="1" x14ac:dyDescent="0.35">
      <c r="D68" s="24"/>
      <c r="E68" s="10"/>
      <c r="G68" s="55"/>
      <c r="H68" s="8"/>
      <c r="I68" s="54"/>
    </row>
    <row r="69" spans="3:11" ht="15" customHeight="1" x14ac:dyDescent="0.35">
      <c r="D69" s="24"/>
      <c r="E69" s="10"/>
      <c r="G69" s="55"/>
      <c r="H69" s="8"/>
      <c r="I69" s="54"/>
    </row>
    <row r="70" spans="3:11" ht="15" customHeight="1" x14ac:dyDescent="0.35">
      <c r="D70" s="24"/>
      <c r="E70" s="10"/>
      <c r="G70" s="55"/>
      <c r="H70" s="8"/>
      <c r="I70" s="54"/>
    </row>
    <row r="71" spans="3:11" ht="15" customHeight="1" x14ac:dyDescent="0.35">
      <c r="D71" s="24"/>
      <c r="E71" s="10"/>
      <c r="G71" s="55"/>
      <c r="H71" s="8"/>
      <c r="I71" s="54"/>
    </row>
    <row r="72" spans="3:11" ht="15" customHeight="1" x14ac:dyDescent="0.35">
      <c r="D72" s="24"/>
      <c r="E72" s="10"/>
      <c r="G72" s="55"/>
      <c r="H72" s="8"/>
      <c r="I72" s="54"/>
    </row>
    <row r="73" spans="3:11" ht="15" customHeight="1" x14ac:dyDescent="0.35">
      <c r="D73" s="24"/>
      <c r="E73" s="10"/>
      <c r="G73" s="55"/>
      <c r="H73" s="8"/>
      <c r="I73" s="54"/>
    </row>
    <row r="74" spans="3:11" ht="15" customHeight="1" x14ac:dyDescent="0.35">
      <c r="D74" s="24"/>
      <c r="E74" s="10"/>
      <c r="G74" s="55"/>
      <c r="H74" s="8"/>
      <c r="I74" s="54"/>
    </row>
    <row r="75" spans="3:11" ht="15" customHeight="1" x14ac:dyDescent="0.35">
      <c r="D75" s="24"/>
      <c r="E75" s="10"/>
      <c r="G75" s="55"/>
      <c r="H75" s="8"/>
      <c r="I75" s="54"/>
    </row>
    <row r="76" spans="3:11" ht="15" customHeight="1" x14ac:dyDescent="0.35">
      <c r="D76" s="24"/>
      <c r="E76" s="10"/>
      <c r="G76" s="55"/>
      <c r="H76" s="8"/>
      <c r="I76" s="54"/>
    </row>
    <row r="77" spans="3:11" ht="15" customHeight="1" x14ac:dyDescent="0.35">
      <c r="G77" s="19"/>
      <c r="I77" s="19"/>
      <c r="K77" t="s">
        <v>110</v>
      </c>
    </row>
    <row r="78" spans="3:11" ht="15" customHeight="1" x14ac:dyDescent="0.35">
      <c r="D78" s="34" t="s">
        <v>135</v>
      </c>
      <c r="G78" s="19"/>
      <c r="I78" s="19"/>
    </row>
    <row r="79" spans="3:11" ht="70.5" customHeight="1" x14ac:dyDescent="0.35">
      <c r="D79" s="80" t="s">
        <v>246</v>
      </c>
      <c r="E79" s="40" t="s">
        <v>45</v>
      </c>
      <c r="F79" s="23"/>
      <c r="G79" s="108" t="s">
        <v>39</v>
      </c>
      <c r="H79" s="108"/>
      <c r="I79" s="108"/>
    </row>
    <row r="80" spans="3:11" ht="30" customHeight="1" x14ac:dyDescent="0.35">
      <c r="C80" s="3">
        <v>1</v>
      </c>
      <c r="D80" s="4" t="str">
        <f>IFERROR(VLOOKUP(C80,Pilote!W$3:Z$17,4,FALSE),"")</f>
        <v/>
      </c>
      <c r="E80" s="15"/>
      <c r="F80" s="15"/>
      <c r="G80" s="113"/>
      <c r="H80" s="113"/>
      <c r="I80" s="113"/>
    </row>
    <row r="81" spans="3:9" ht="30" customHeight="1" x14ac:dyDescent="0.35">
      <c r="C81" s="3">
        <v>2</v>
      </c>
      <c r="D81" s="4" t="str">
        <f>IFERROR(VLOOKUP(C81,Pilote!W$3:Z$17,4,FALSE),"")</f>
        <v/>
      </c>
      <c r="E81" s="15"/>
      <c r="F81" s="46"/>
      <c r="G81" s="113"/>
      <c r="H81" s="113"/>
      <c r="I81" s="113"/>
    </row>
    <row r="82" spans="3:9" ht="30" customHeight="1" x14ac:dyDescent="0.35">
      <c r="C82" s="3">
        <v>3</v>
      </c>
      <c r="D82" s="4" t="str">
        <f>IFERROR(VLOOKUP(C82,Pilote!W$3:Z$17,4,FALSE),"")</f>
        <v/>
      </c>
      <c r="E82" s="15"/>
      <c r="F82" s="15"/>
      <c r="G82" s="113"/>
      <c r="H82" s="113"/>
      <c r="I82" s="113"/>
    </row>
    <row r="83" spans="3:9" ht="30" customHeight="1" x14ac:dyDescent="0.35">
      <c r="C83" s="3">
        <v>4</v>
      </c>
      <c r="D83" s="4" t="str">
        <f>IFERROR(VLOOKUP(C83,Pilote!W$3:Z$17,4,FALSE),"")</f>
        <v/>
      </c>
      <c r="E83" s="15"/>
      <c r="F83" s="15"/>
      <c r="G83" s="113"/>
      <c r="H83" s="113"/>
      <c r="I83" s="113"/>
    </row>
    <row r="84" spans="3:9" ht="30" customHeight="1" x14ac:dyDescent="0.35">
      <c r="C84" s="3">
        <v>5</v>
      </c>
      <c r="D84" s="4" t="str">
        <f>IFERROR(VLOOKUP(C84,Pilote!W$3:Z$17,4,FALSE),"")</f>
        <v/>
      </c>
      <c r="E84" s="15"/>
      <c r="F84" s="15"/>
      <c r="G84" s="113"/>
      <c r="H84" s="113"/>
      <c r="I84" s="113"/>
    </row>
    <row r="85" spans="3:9" ht="30" customHeight="1" x14ac:dyDescent="0.35">
      <c r="C85" s="3">
        <v>6</v>
      </c>
      <c r="D85" s="4" t="str">
        <f>IFERROR(VLOOKUP(C85,Pilote!W$3:Z$17,4,FALSE),"")</f>
        <v/>
      </c>
      <c r="E85" s="15"/>
      <c r="F85" s="15"/>
      <c r="G85" s="113"/>
      <c r="H85" s="113"/>
      <c r="I85" s="113"/>
    </row>
    <row r="86" spans="3:9" ht="30" customHeight="1" x14ac:dyDescent="0.35">
      <c r="C86" s="3">
        <v>7</v>
      </c>
      <c r="D86" s="4" t="str">
        <f>IFERROR(VLOOKUP(C86,Pilote!W$3:Z$17,4,FALSE),"")</f>
        <v/>
      </c>
      <c r="E86" s="15"/>
      <c r="F86" s="15"/>
      <c r="G86" s="113"/>
      <c r="H86" s="113"/>
      <c r="I86" s="113"/>
    </row>
    <row r="87" spans="3:9" ht="30" customHeight="1" x14ac:dyDescent="0.35">
      <c r="C87" s="3">
        <v>8</v>
      </c>
      <c r="D87" s="4" t="str">
        <f>IFERROR(VLOOKUP(C87,Pilote!W$3:Z$17,4,FALSE),"")</f>
        <v/>
      </c>
      <c r="E87" s="15"/>
      <c r="F87" s="15"/>
      <c r="G87" s="113"/>
      <c r="H87" s="113"/>
      <c r="I87" s="113"/>
    </row>
    <row r="88" spans="3:9" ht="30" customHeight="1" x14ac:dyDescent="0.35">
      <c r="C88" s="3">
        <v>9</v>
      </c>
      <c r="D88" s="4" t="str">
        <f>IFERROR(VLOOKUP(C88,Pilote!W$3:Z$17,4,FALSE),"")</f>
        <v/>
      </c>
      <c r="E88" s="15"/>
      <c r="F88" s="15"/>
      <c r="G88" s="113"/>
      <c r="H88" s="113"/>
      <c r="I88" s="113"/>
    </row>
    <row r="89" spans="3:9" ht="30" customHeight="1" x14ac:dyDescent="0.35">
      <c r="C89" s="3">
        <v>10</v>
      </c>
      <c r="D89" s="4" t="str">
        <f>IFERROR(VLOOKUP(C89,Pilote!W$3:Z$17,4,FALSE),"")</f>
        <v/>
      </c>
      <c r="E89" s="15"/>
      <c r="F89" s="15"/>
      <c r="G89" s="113"/>
      <c r="H89" s="113"/>
      <c r="I89" s="113"/>
    </row>
    <row r="90" spans="3:9" ht="30" customHeight="1" x14ac:dyDescent="0.35">
      <c r="C90" s="3">
        <v>11</v>
      </c>
      <c r="D90" s="4" t="str">
        <f>IFERROR(VLOOKUP(C90,Pilote!W$3:Z$17,4,FALSE),"")</f>
        <v/>
      </c>
      <c r="E90" s="15"/>
      <c r="F90" s="15"/>
      <c r="G90" s="113"/>
      <c r="H90" s="113"/>
      <c r="I90" s="113"/>
    </row>
    <row r="91" spans="3:9" ht="30" customHeight="1" x14ac:dyDescent="0.35">
      <c r="C91" s="3">
        <v>12</v>
      </c>
      <c r="D91" s="4" t="str">
        <f>IFERROR(VLOOKUP(C91,Pilote!W$3:Z$17,4,FALSE),"")</f>
        <v/>
      </c>
      <c r="E91" s="15"/>
      <c r="F91" s="15"/>
      <c r="G91" s="113"/>
      <c r="H91" s="113"/>
      <c r="I91" s="113"/>
    </row>
    <row r="92" spans="3:9" ht="30" customHeight="1" x14ac:dyDescent="0.35">
      <c r="C92" s="3">
        <v>13</v>
      </c>
      <c r="D92" s="4" t="str">
        <f>IFERROR(VLOOKUP(C92,Pilote!W$3:Z$17,4,FALSE),"")</f>
        <v/>
      </c>
      <c r="E92" s="15"/>
      <c r="F92" s="15"/>
      <c r="G92" s="113"/>
      <c r="H92" s="113"/>
      <c r="I92" s="113"/>
    </row>
    <row r="93" spans="3:9" ht="30" customHeight="1" x14ac:dyDescent="0.35">
      <c r="C93" s="3">
        <v>14</v>
      </c>
      <c r="D93" s="4" t="str">
        <f>IFERROR(VLOOKUP(C93,Pilote!W$3:Z$17,4,FALSE),"")</f>
        <v/>
      </c>
      <c r="E93" s="15"/>
      <c r="F93" s="15"/>
      <c r="G93" s="113"/>
      <c r="H93" s="113"/>
      <c r="I93" s="113"/>
    </row>
    <row r="94" spans="3:9" ht="15" customHeight="1" x14ac:dyDescent="0.35">
      <c r="C94" s="3">
        <v>15</v>
      </c>
      <c r="D94" s="4" t="str">
        <f>IFERROR(VLOOKUP(C94,Pilote!W$3:Z$17,4,FALSE),"")</f>
        <v/>
      </c>
      <c r="E94" s="15"/>
      <c r="F94" s="15"/>
      <c r="G94" s="113"/>
      <c r="H94" s="113"/>
      <c r="I94" s="113"/>
    </row>
    <row r="95" spans="3:9" ht="15" customHeight="1" x14ac:dyDescent="0.35">
      <c r="C95" s="3"/>
      <c r="D95" s="24"/>
      <c r="E95" s="3"/>
      <c r="F95" s="3"/>
      <c r="G95" s="52"/>
      <c r="H95" s="3"/>
      <c r="I95" s="52"/>
    </row>
    <row r="96" spans="3:9" ht="15" customHeight="1" x14ac:dyDescent="0.35"/>
    <row r="97" spans="2:9" ht="36" customHeight="1" x14ac:dyDescent="0.35">
      <c r="D97" s="111" t="s">
        <v>242</v>
      </c>
      <c r="E97" s="111"/>
      <c r="F97" s="111"/>
      <c r="G97" s="111"/>
    </row>
    <row r="98" spans="2:9" ht="66.75" customHeight="1" x14ac:dyDescent="0.35">
      <c r="C98" s="3"/>
      <c r="D98" s="120"/>
      <c r="E98" s="120"/>
      <c r="F98" s="120"/>
      <c r="G98" s="120"/>
      <c r="H98" s="3"/>
      <c r="I98" s="52"/>
    </row>
    <row r="99" spans="2:9" ht="15" customHeight="1" x14ac:dyDescent="0.35">
      <c r="C99" s="3"/>
      <c r="D99" s="52"/>
      <c r="E99" s="52"/>
      <c r="F99" s="52"/>
      <c r="G99" s="52"/>
      <c r="H99" s="3"/>
      <c r="I99" s="52"/>
    </row>
    <row r="100" spans="2:9" ht="15" customHeight="1" x14ac:dyDescent="0.35">
      <c r="C100" s="3"/>
      <c r="D100" s="34" t="s">
        <v>136</v>
      </c>
      <c r="E100" s="3"/>
      <c r="F100" s="3"/>
      <c r="G100" s="52"/>
      <c r="H100" s="3"/>
      <c r="I100" s="52"/>
    </row>
    <row r="101" spans="2:9" ht="88.5" customHeight="1" x14ac:dyDescent="0.35">
      <c r="C101" s="3"/>
      <c r="D101" s="99"/>
      <c r="E101" s="100"/>
      <c r="F101" s="100"/>
      <c r="G101" s="101"/>
      <c r="H101" s="3"/>
      <c r="I101" s="52"/>
    </row>
    <row r="102" spans="2:9" ht="52.5" customHeight="1" thickBot="1" x14ac:dyDescent="0.4">
      <c r="G102" s="19"/>
      <c r="I102" s="19"/>
    </row>
    <row r="103" spans="2:9" ht="42" customHeight="1" thickBot="1" x14ac:dyDescent="0.4">
      <c r="D103" s="102" t="str">
        <f>CONCATENATE("Conséquences sur les écosystèmes pour l'épisode de ",J6," de l'année ",J5)</f>
        <v xml:space="preserve">Conséquences sur les écosystèmes pour l'épisode de  de l'année </v>
      </c>
      <c r="E103" s="103"/>
      <c r="F103" s="103"/>
      <c r="G103" s="103"/>
      <c r="H103" s="103"/>
      <c r="I103" s="104"/>
    </row>
    <row r="104" spans="2:9" ht="15" customHeight="1" x14ac:dyDescent="0.35">
      <c r="G104" s="19"/>
      <c r="I104" s="19"/>
    </row>
    <row r="105" spans="2:9" ht="26.25" customHeight="1" x14ac:dyDescent="0.35">
      <c r="C105" s="3"/>
      <c r="D105" s="109" t="s">
        <v>247</v>
      </c>
      <c r="E105" s="109"/>
      <c r="F105" s="109"/>
      <c r="G105" s="109"/>
      <c r="H105" s="109"/>
      <c r="I105" s="109"/>
    </row>
    <row r="106" spans="2:9" ht="15" customHeight="1" x14ac:dyDescent="0.35">
      <c r="D106" s="15"/>
      <c r="G106" s="59" t="s">
        <v>31</v>
      </c>
      <c r="H106" s="12"/>
      <c r="I106" s="19"/>
    </row>
    <row r="107" spans="2:9" ht="15" customHeight="1" x14ac:dyDescent="0.35">
      <c r="G107" s="19"/>
      <c r="I107" s="19"/>
    </row>
    <row r="108" spans="2:9" ht="15" customHeight="1" x14ac:dyDescent="0.35">
      <c r="D108" s="35" t="s">
        <v>248</v>
      </c>
      <c r="G108" s="19"/>
      <c r="I108" s="19"/>
    </row>
    <row r="109" spans="2:9" ht="15" customHeight="1" x14ac:dyDescent="0.35">
      <c r="B109" s="26"/>
      <c r="D109" s="6" t="s">
        <v>250</v>
      </c>
      <c r="E109" s="42" t="s">
        <v>62</v>
      </c>
      <c r="G109" s="19"/>
      <c r="I109" s="19"/>
    </row>
    <row r="110" spans="2:9" ht="15" customHeight="1" x14ac:dyDescent="0.35">
      <c r="D110" s="4" t="s">
        <v>94</v>
      </c>
      <c r="E110" s="15"/>
      <c r="G110" s="19"/>
      <c r="I110" s="19"/>
    </row>
    <row r="111" spans="2:9" ht="15" customHeight="1" x14ac:dyDescent="0.35">
      <c r="D111" s="4" t="s">
        <v>95</v>
      </c>
      <c r="E111" s="15"/>
      <c r="G111" s="19"/>
      <c r="I111" s="19"/>
    </row>
    <row r="112" spans="2:9" ht="15" customHeight="1" x14ac:dyDescent="0.35">
      <c r="D112" s="4" t="s">
        <v>20</v>
      </c>
      <c r="E112" s="15"/>
      <c r="G112" s="19"/>
      <c r="I112" s="19"/>
    </row>
    <row r="113" spans="2:9" ht="15" customHeight="1" x14ac:dyDescent="0.35">
      <c r="D113" s="4" t="s">
        <v>21</v>
      </c>
      <c r="E113" s="15"/>
      <c r="G113" s="19"/>
      <c r="I113" s="19"/>
    </row>
    <row r="114" spans="2:9" ht="15" customHeight="1" x14ac:dyDescent="0.35">
      <c r="D114" s="4" t="s">
        <v>92</v>
      </c>
      <c r="E114" s="15"/>
      <c r="G114" s="19"/>
      <c r="I114" s="19"/>
    </row>
    <row r="115" spans="2:9" ht="15" customHeight="1" x14ac:dyDescent="0.35">
      <c r="B115" s="28"/>
      <c r="D115" s="4" t="s">
        <v>40</v>
      </c>
      <c r="E115" s="15"/>
      <c r="G115" s="19"/>
      <c r="I115" s="19"/>
    </row>
    <row r="116" spans="2:9" ht="15" customHeight="1" x14ac:dyDescent="0.35">
      <c r="D116" s="4" t="s">
        <v>22</v>
      </c>
      <c r="E116" s="15"/>
      <c r="G116" s="19"/>
      <c r="I116" s="19"/>
    </row>
    <row r="117" spans="2:9" ht="15" customHeight="1" x14ac:dyDescent="0.35">
      <c r="D117" s="4" t="s">
        <v>91</v>
      </c>
      <c r="E117" s="15"/>
      <c r="G117" s="19"/>
      <c r="I117" s="19"/>
    </row>
    <row r="118" spans="2:9" ht="15" customHeight="1" x14ac:dyDescent="0.35">
      <c r="D118" s="4" t="s">
        <v>93</v>
      </c>
      <c r="E118" s="15"/>
      <c r="G118" s="19"/>
      <c r="I118" s="19"/>
    </row>
    <row r="119" spans="2:9" ht="15" customHeight="1" x14ac:dyDescent="0.35">
      <c r="D119" s="4" t="s">
        <v>96</v>
      </c>
      <c r="E119" s="15"/>
      <c r="G119" s="19"/>
      <c r="I119" s="19"/>
    </row>
    <row r="120" spans="2:9" ht="15" customHeight="1" x14ac:dyDescent="0.35">
      <c r="D120" s="4" t="s">
        <v>124</v>
      </c>
      <c r="E120" s="15"/>
      <c r="G120" s="19"/>
      <c r="I120" s="19"/>
    </row>
    <row r="121" spans="2:9" ht="15" customHeight="1" x14ac:dyDescent="0.35">
      <c r="D121" s="4" t="s">
        <v>159</v>
      </c>
      <c r="E121" s="15"/>
      <c r="G121" s="19"/>
      <c r="I121" s="19"/>
    </row>
    <row r="122" spans="2:9" ht="15" customHeight="1" x14ac:dyDescent="0.35">
      <c r="D122" s="4" t="s">
        <v>19</v>
      </c>
      <c r="E122" s="15"/>
      <c r="G122" s="53" t="s">
        <v>30</v>
      </c>
      <c r="H122" s="8"/>
      <c r="I122" s="73"/>
    </row>
    <row r="123" spans="2:9" ht="15" customHeight="1" x14ac:dyDescent="0.35">
      <c r="D123" s="4" t="s">
        <v>19</v>
      </c>
      <c r="E123" s="15"/>
      <c r="G123" s="53" t="s">
        <v>30</v>
      </c>
      <c r="H123" s="8"/>
      <c r="I123" s="73"/>
    </row>
    <row r="124" spans="2:9" ht="15" customHeight="1" x14ac:dyDescent="0.35">
      <c r="D124" s="4" t="s">
        <v>19</v>
      </c>
      <c r="E124" s="15"/>
      <c r="G124" s="53" t="s">
        <v>30</v>
      </c>
      <c r="H124" s="8"/>
      <c r="I124" s="73"/>
    </row>
    <row r="125" spans="2:9" ht="15" customHeight="1" x14ac:dyDescent="0.35">
      <c r="C125" s="3">
        <v>1</v>
      </c>
      <c r="G125" s="19"/>
      <c r="I125" s="19"/>
    </row>
    <row r="126" spans="2:9" ht="15" customHeight="1" x14ac:dyDescent="0.35">
      <c r="C126" s="3">
        <v>2</v>
      </c>
      <c r="D126" s="34" t="s">
        <v>138</v>
      </c>
      <c r="G126" s="19"/>
      <c r="I126" s="19"/>
    </row>
    <row r="127" spans="2:9" ht="48" customHeight="1" x14ac:dyDescent="0.35">
      <c r="C127" s="3">
        <v>3</v>
      </c>
      <c r="D127" s="39" t="s">
        <v>250</v>
      </c>
      <c r="E127" s="40" t="s">
        <v>45</v>
      </c>
      <c r="F127" s="40"/>
      <c r="G127" s="108" t="s">
        <v>39</v>
      </c>
      <c r="H127" s="108"/>
      <c r="I127" s="108"/>
    </row>
    <row r="128" spans="2:9" ht="15" customHeight="1" x14ac:dyDescent="0.35">
      <c r="C128" s="3">
        <v>1</v>
      </c>
      <c r="D128" s="4" t="str">
        <f>IFERROR(VLOOKUP(C128,Pilote!$J$3:$M$17,4,FALSE),"")</f>
        <v/>
      </c>
      <c r="E128" s="15"/>
      <c r="F128" s="15"/>
      <c r="G128" s="117"/>
      <c r="H128" s="118"/>
      <c r="I128" s="119"/>
    </row>
    <row r="129" spans="3:9" ht="15" customHeight="1" x14ac:dyDescent="0.35">
      <c r="C129" s="3">
        <v>2</v>
      </c>
      <c r="D129" s="4" t="str">
        <f>IFERROR(VLOOKUP(C129,Pilote!$J$3:$M$17,4,FALSE),"")</f>
        <v/>
      </c>
      <c r="E129" s="15"/>
      <c r="F129" s="46"/>
      <c r="G129" s="117"/>
      <c r="H129" s="118"/>
      <c r="I129" s="119"/>
    </row>
    <row r="130" spans="3:9" ht="15" customHeight="1" x14ac:dyDescent="0.35">
      <c r="C130" s="3">
        <v>3</v>
      </c>
      <c r="D130" s="4" t="str">
        <f>IFERROR(VLOOKUP(C130,Pilote!$J$3:$M$17,4,FALSE),"")</f>
        <v/>
      </c>
      <c r="E130" s="15"/>
      <c r="F130" s="15"/>
      <c r="G130" s="117"/>
      <c r="H130" s="118"/>
      <c r="I130" s="119"/>
    </row>
    <row r="131" spans="3:9" ht="15" customHeight="1" x14ac:dyDescent="0.35">
      <c r="C131" s="3">
        <v>4</v>
      </c>
      <c r="D131" s="4" t="str">
        <f>IFERROR(VLOOKUP(C131,Pilote!$J$3:$M$17,4,FALSE),"")</f>
        <v/>
      </c>
      <c r="E131" s="15"/>
      <c r="F131" s="15"/>
      <c r="G131" s="117"/>
      <c r="H131" s="118"/>
      <c r="I131" s="119"/>
    </row>
    <row r="132" spans="3:9" ht="15" customHeight="1" x14ac:dyDescent="0.35">
      <c r="C132" s="3">
        <v>5</v>
      </c>
      <c r="D132" s="4" t="str">
        <f>IFERROR(VLOOKUP(C132,Pilote!$J$3:$M$17,4,FALSE),"")</f>
        <v/>
      </c>
      <c r="E132" s="15"/>
      <c r="F132" s="15"/>
      <c r="G132" s="117"/>
      <c r="H132" s="118"/>
      <c r="I132" s="119"/>
    </row>
    <row r="133" spans="3:9" ht="15" customHeight="1" x14ac:dyDescent="0.35">
      <c r="C133" s="3">
        <v>6</v>
      </c>
      <c r="D133" s="4" t="str">
        <f>IFERROR(VLOOKUP(C133,Pilote!$J$3:$M$17,4,FALSE),"")</f>
        <v/>
      </c>
      <c r="E133" s="15"/>
      <c r="F133" s="15"/>
      <c r="G133" s="117"/>
      <c r="H133" s="118"/>
      <c r="I133" s="119"/>
    </row>
    <row r="134" spans="3:9" ht="15" customHeight="1" x14ac:dyDescent="0.35">
      <c r="C134" s="3">
        <v>7</v>
      </c>
      <c r="D134" s="4" t="str">
        <f>IFERROR(VLOOKUP(C134,Pilote!$J$3:$M$17,4,FALSE),"")</f>
        <v/>
      </c>
      <c r="E134" s="15"/>
      <c r="F134" s="15"/>
      <c r="G134" s="117"/>
      <c r="H134" s="118"/>
      <c r="I134" s="119"/>
    </row>
    <row r="135" spans="3:9" ht="15" customHeight="1" x14ac:dyDescent="0.35">
      <c r="C135" s="3">
        <v>8</v>
      </c>
      <c r="D135" s="4" t="str">
        <f>IFERROR(VLOOKUP(C135,Pilote!$J$3:$M$17,4,FALSE),"")</f>
        <v/>
      </c>
      <c r="E135" s="15"/>
      <c r="F135" s="15"/>
      <c r="G135" s="117"/>
      <c r="H135" s="118"/>
      <c r="I135" s="119"/>
    </row>
    <row r="136" spans="3:9" ht="15" customHeight="1" x14ac:dyDescent="0.35">
      <c r="C136" s="3">
        <v>9</v>
      </c>
      <c r="D136" s="4" t="str">
        <f>IFERROR(VLOOKUP(C136,Pilote!$J$3:$M$17,4,FALSE),"")</f>
        <v/>
      </c>
      <c r="E136" s="15"/>
      <c r="F136" s="15"/>
      <c r="G136" s="117"/>
      <c r="H136" s="118"/>
      <c r="I136" s="119"/>
    </row>
    <row r="137" spans="3:9" ht="15" customHeight="1" x14ac:dyDescent="0.35">
      <c r="C137" s="3">
        <v>10</v>
      </c>
      <c r="D137" s="4" t="str">
        <f>IFERROR(VLOOKUP(C137,Pilote!$J$3:$M$17,4,FALSE),"")</f>
        <v/>
      </c>
      <c r="E137" s="15"/>
      <c r="F137" s="15"/>
      <c r="G137" s="117"/>
      <c r="H137" s="118"/>
      <c r="I137" s="119"/>
    </row>
    <row r="138" spans="3:9" ht="15" customHeight="1" x14ac:dyDescent="0.35">
      <c r="C138" s="3">
        <v>11</v>
      </c>
      <c r="D138" s="4" t="str">
        <f>IFERROR(VLOOKUP(C138,Pilote!$J$3:$M$17,4,FALSE),"")</f>
        <v/>
      </c>
      <c r="E138" s="15"/>
      <c r="F138" s="15"/>
      <c r="G138" s="117"/>
      <c r="H138" s="118"/>
      <c r="I138" s="119"/>
    </row>
    <row r="139" spans="3:9" ht="15" customHeight="1" x14ac:dyDescent="0.35">
      <c r="C139" s="3">
        <v>12</v>
      </c>
      <c r="D139" s="4" t="str">
        <f>IFERROR(VLOOKUP(C139,Pilote!$J$3:$M$17,4,FALSE),"")</f>
        <v/>
      </c>
      <c r="E139" s="15"/>
      <c r="F139" s="46"/>
      <c r="G139" s="117"/>
      <c r="H139" s="118"/>
      <c r="I139" s="119"/>
    </row>
    <row r="140" spans="3:9" ht="15" customHeight="1" x14ac:dyDescent="0.35">
      <c r="C140" s="3">
        <v>13</v>
      </c>
      <c r="D140" s="4" t="str">
        <f>IFERROR(VLOOKUP(C140,Pilote!$J$3:$M$17,4,FALSE),"")</f>
        <v/>
      </c>
      <c r="E140" s="15"/>
      <c r="F140" s="46"/>
      <c r="G140" s="117"/>
      <c r="H140" s="118"/>
      <c r="I140" s="119"/>
    </row>
    <row r="141" spans="3:9" ht="15" customHeight="1" x14ac:dyDescent="0.35">
      <c r="C141" s="3">
        <v>14</v>
      </c>
      <c r="D141" s="4" t="str">
        <f>IFERROR(VLOOKUP(C141,Pilote!$J$3:$M$17,4,FALSE),"")</f>
        <v/>
      </c>
      <c r="E141" s="15"/>
      <c r="F141" s="46"/>
      <c r="G141" s="117"/>
      <c r="H141" s="118"/>
      <c r="I141" s="119"/>
    </row>
    <row r="142" spans="3:9" ht="15" customHeight="1" x14ac:dyDescent="0.35">
      <c r="C142" s="3">
        <v>15</v>
      </c>
      <c r="D142" s="4" t="str">
        <f>IFERROR(VLOOKUP(C142,Pilote!$J$3:$M$17,4,FALSE),"")</f>
        <v/>
      </c>
      <c r="E142" s="15"/>
      <c r="F142" s="46"/>
      <c r="G142" s="117"/>
      <c r="H142" s="118"/>
      <c r="I142" s="119"/>
    </row>
    <row r="143" spans="3:9" ht="15" customHeight="1" x14ac:dyDescent="0.35">
      <c r="C143" s="3"/>
      <c r="G143" s="114"/>
      <c r="H143" s="115"/>
      <c r="I143" s="116"/>
    </row>
    <row r="144" spans="3:9" ht="15" customHeight="1" x14ac:dyDescent="0.35">
      <c r="G144" s="19"/>
      <c r="I144" s="19"/>
    </row>
    <row r="145" spans="3:9" ht="15" customHeight="1" x14ac:dyDescent="0.35">
      <c r="D145" s="34" t="s">
        <v>139</v>
      </c>
      <c r="G145" s="19"/>
      <c r="I145" s="19"/>
    </row>
    <row r="146" spans="3:9" ht="68.25" customHeight="1" x14ac:dyDescent="0.35">
      <c r="D146" s="99"/>
      <c r="E146" s="100"/>
      <c r="F146" s="100"/>
      <c r="G146" s="101"/>
      <c r="I146" s="19"/>
    </row>
    <row r="147" spans="3:9" ht="15" customHeight="1" x14ac:dyDescent="0.35">
      <c r="G147" s="19"/>
      <c r="I147" s="19"/>
    </row>
    <row r="148" spans="3:9" ht="15" customHeight="1" x14ac:dyDescent="0.35">
      <c r="G148" s="19"/>
      <c r="I148" s="19"/>
    </row>
    <row r="149" spans="3:9" ht="46.5" customHeight="1" thickBot="1" x14ac:dyDescent="0.4">
      <c r="G149" s="19"/>
      <c r="I149" s="19"/>
    </row>
    <row r="150" spans="3:9" ht="46.5" customHeight="1" thickBot="1" x14ac:dyDescent="0.4">
      <c r="D150" s="102" t="str">
        <f>CONCATENATE("Autres commentaires généraux sur l'épisode de ",J6," de l'année ",J5)</f>
        <v xml:space="preserve">Autres commentaires généraux sur l'épisode de  de l'année </v>
      </c>
      <c r="E150" s="103"/>
      <c r="F150" s="103"/>
      <c r="G150" s="103"/>
      <c r="H150" s="103"/>
      <c r="I150" s="104"/>
    </row>
    <row r="151" spans="3:9" ht="15" customHeight="1" x14ac:dyDescent="0.35">
      <c r="G151" s="19"/>
      <c r="I151" s="19"/>
    </row>
    <row r="152" spans="3:9" ht="15" customHeight="1" x14ac:dyDescent="0.35">
      <c r="D152" s="34" t="s">
        <v>140</v>
      </c>
      <c r="G152" s="19"/>
      <c r="I152" s="19"/>
    </row>
    <row r="153" spans="3:9" ht="65.25" customHeight="1" x14ac:dyDescent="0.35">
      <c r="D153" s="99"/>
      <c r="E153" s="100"/>
      <c r="F153" s="100"/>
      <c r="G153" s="101"/>
      <c r="I153" s="19"/>
    </row>
    <row r="154" spans="3:9" ht="15" customHeight="1" x14ac:dyDescent="0.35">
      <c r="G154" s="19"/>
      <c r="I154" s="19"/>
    </row>
    <row r="155" spans="3:9" ht="15" customHeight="1" x14ac:dyDescent="0.35">
      <c r="G155" s="19"/>
      <c r="I155" s="19"/>
    </row>
    <row r="156" spans="3:9" ht="81" customHeight="1" x14ac:dyDescent="0.35">
      <c r="C156" s="112" t="s">
        <v>251</v>
      </c>
      <c r="D156" s="112"/>
      <c r="E156" s="112"/>
      <c r="F156" s="112"/>
      <c r="G156" s="112"/>
      <c r="H156" s="112"/>
      <c r="I156" s="112"/>
    </row>
    <row r="157" spans="3:9" ht="15" customHeight="1" x14ac:dyDescent="0.35">
      <c r="D157" s="70" t="s">
        <v>163</v>
      </c>
      <c r="E157" s="62"/>
      <c r="F157" s="62"/>
      <c r="G157" s="62"/>
      <c r="H157" s="62"/>
      <c r="I157" s="62"/>
    </row>
    <row r="158" spans="3:9" ht="15" customHeight="1" x14ac:dyDescent="0.4">
      <c r="D158" s="29" t="s">
        <v>160</v>
      </c>
      <c r="E158" s="113"/>
      <c r="F158" s="113"/>
      <c r="G158" s="113"/>
    </row>
    <row r="159" spans="3:9" ht="15" customHeight="1" x14ac:dyDescent="0.4">
      <c r="D159" s="31" t="s">
        <v>162</v>
      </c>
      <c r="E159" s="113"/>
      <c r="F159" s="113"/>
      <c r="G159" s="113"/>
    </row>
    <row r="160" spans="3:9" ht="15" customHeight="1" x14ac:dyDescent="0.4">
      <c r="D160" s="29" t="s">
        <v>161</v>
      </c>
      <c r="E160" s="113"/>
      <c r="F160" s="113"/>
      <c r="G160" s="113"/>
    </row>
    <row r="161" spans="4:7" ht="17" x14ac:dyDescent="0.4">
      <c r="D161" s="29" t="s">
        <v>141</v>
      </c>
      <c r="E161" s="113"/>
      <c r="F161" s="113"/>
      <c r="G161" s="113"/>
    </row>
    <row r="162" spans="4:7" ht="15" customHeight="1" x14ac:dyDescent="0.4">
      <c r="D162" s="31" t="s">
        <v>142</v>
      </c>
      <c r="E162" s="113"/>
      <c r="F162" s="113"/>
      <c r="G162" s="113"/>
    </row>
    <row r="163" spans="4:7" ht="15" customHeight="1" x14ac:dyDescent="0.35">
      <c r="E163" s="74"/>
      <c r="F163" s="74"/>
      <c r="G163" s="74"/>
    </row>
    <row r="164" spans="4:7" ht="15" customHeight="1" x14ac:dyDescent="0.35">
      <c r="D164" s="70" t="s">
        <v>164</v>
      </c>
      <c r="E164" s="62"/>
      <c r="F164" s="62"/>
      <c r="G164" s="62"/>
    </row>
    <row r="165" spans="4:7" ht="15" customHeight="1" x14ac:dyDescent="0.4">
      <c r="D165" s="29" t="s">
        <v>160</v>
      </c>
      <c r="E165" s="113"/>
      <c r="F165" s="113"/>
      <c r="G165" s="113"/>
    </row>
    <row r="166" spans="4:7" ht="15" customHeight="1" x14ac:dyDescent="0.4">
      <c r="D166" s="31" t="s">
        <v>162</v>
      </c>
      <c r="E166" s="113"/>
      <c r="F166" s="113"/>
      <c r="G166" s="113"/>
    </row>
    <row r="167" spans="4:7" ht="15" customHeight="1" x14ac:dyDescent="0.4">
      <c r="D167" s="29" t="s">
        <v>161</v>
      </c>
      <c r="E167" s="113"/>
      <c r="F167" s="113"/>
      <c r="G167" s="113"/>
    </row>
    <row r="168" spans="4:7" ht="15" customHeight="1" x14ac:dyDescent="0.4">
      <c r="D168" s="29" t="s">
        <v>141</v>
      </c>
      <c r="E168" s="113"/>
      <c r="F168" s="113"/>
      <c r="G168" s="113"/>
    </row>
    <row r="169" spans="4:7" ht="15" customHeight="1" x14ac:dyDescent="0.4">
      <c r="D169" s="31" t="s">
        <v>142</v>
      </c>
      <c r="E169" s="113"/>
      <c r="F169" s="113"/>
      <c r="G169" s="113"/>
    </row>
    <row r="170" spans="4:7" ht="15" customHeight="1" x14ac:dyDescent="0.35">
      <c r="E170" s="74"/>
      <c r="F170" s="74"/>
      <c r="G170" s="74"/>
    </row>
    <row r="171" spans="4:7" ht="15" customHeight="1" x14ac:dyDescent="0.35">
      <c r="D171" s="70" t="s">
        <v>165</v>
      </c>
      <c r="E171" s="62"/>
      <c r="F171" s="62"/>
      <c r="G171" s="62"/>
    </row>
    <row r="172" spans="4:7" ht="15" customHeight="1" x14ac:dyDescent="0.4">
      <c r="D172" s="29" t="s">
        <v>160</v>
      </c>
      <c r="E172" s="113"/>
      <c r="F172" s="113"/>
      <c r="G172" s="113"/>
    </row>
    <row r="173" spans="4:7" ht="15" customHeight="1" x14ac:dyDescent="0.4">
      <c r="D173" s="31" t="s">
        <v>162</v>
      </c>
      <c r="E173" s="113"/>
      <c r="F173" s="113"/>
      <c r="G173" s="113"/>
    </row>
    <row r="174" spans="4:7" ht="15" customHeight="1" x14ac:dyDescent="0.4">
      <c r="D174" s="29" t="s">
        <v>161</v>
      </c>
      <c r="E174" s="113"/>
      <c r="F174" s="113"/>
      <c r="G174" s="113"/>
    </row>
    <row r="175" spans="4:7" ht="15" customHeight="1" x14ac:dyDescent="0.4">
      <c r="D175" s="29" t="s">
        <v>141</v>
      </c>
      <c r="E175" s="113"/>
      <c r="F175" s="113"/>
      <c r="G175" s="113"/>
    </row>
    <row r="176" spans="4:7" ht="17" x14ac:dyDescent="0.4">
      <c r="D176" s="31" t="s">
        <v>142</v>
      </c>
      <c r="E176" s="113"/>
      <c r="F176" s="113"/>
      <c r="G176" s="113"/>
    </row>
    <row r="1048563" ht="15" customHeight="1" x14ac:dyDescent="0.35"/>
    <row r="1048564" ht="15" customHeight="1" x14ac:dyDescent="0.35"/>
    <row r="1048565" ht="15" customHeight="1" x14ac:dyDescent="0.35"/>
    <row r="1048566" ht="15" customHeight="1" x14ac:dyDescent="0.35"/>
  </sheetData>
  <sheetProtection sheet="1" objects="1" scenarios="1"/>
  <mergeCells count="63">
    <mergeCell ref="C156:I156"/>
    <mergeCell ref="E158:G158"/>
    <mergeCell ref="E159:G159"/>
    <mergeCell ref="D97:G97"/>
    <mergeCell ref="D98:G98"/>
    <mergeCell ref="G130:I130"/>
    <mergeCell ref="G129:I129"/>
    <mergeCell ref="G140:I140"/>
    <mergeCell ref="G141:I141"/>
    <mergeCell ref="E162:G162"/>
    <mergeCell ref="E165:G165"/>
    <mergeCell ref="E166:G166"/>
    <mergeCell ref="E167:G167"/>
    <mergeCell ref="E168:G168"/>
    <mergeCell ref="E176:G176"/>
    <mergeCell ref="E169:G169"/>
    <mergeCell ref="E172:G172"/>
    <mergeCell ref="E173:G173"/>
    <mergeCell ref="E174:G174"/>
    <mergeCell ref="E175:G175"/>
    <mergeCell ref="E160:G160"/>
    <mergeCell ref="E161:G161"/>
    <mergeCell ref="D150:I150"/>
    <mergeCell ref="G131:I131"/>
    <mergeCell ref="G132:I132"/>
    <mergeCell ref="G133:I133"/>
    <mergeCell ref="G134:I134"/>
    <mergeCell ref="G135:I135"/>
    <mergeCell ref="G136:I136"/>
    <mergeCell ref="G137:I137"/>
    <mergeCell ref="G138:I138"/>
    <mergeCell ref="G139:I139"/>
    <mergeCell ref="G142:I142"/>
    <mergeCell ref="G143:I143"/>
    <mergeCell ref="D153:G153"/>
    <mergeCell ref="D146:G146"/>
    <mergeCell ref="G88:I88"/>
    <mergeCell ref="G89:I89"/>
    <mergeCell ref="G90:I90"/>
    <mergeCell ref="G91:I91"/>
    <mergeCell ref="G92:I92"/>
    <mergeCell ref="G93:I93"/>
    <mergeCell ref="D103:I103"/>
    <mergeCell ref="D105:I105"/>
    <mergeCell ref="G127:I127"/>
    <mergeCell ref="G128:I128"/>
    <mergeCell ref="D101:G101"/>
    <mergeCell ref="G94:I94"/>
    <mergeCell ref="G87:I87"/>
    <mergeCell ref="D2:I2"/>
    <mergeCell ref="D44:I44"/>
    <mergeCell ref="D46:I46"/>
    <mergeCell ref="G79:I79"/>
    <mergeCell ref="G80:I80"/>
    <mergeCell ref="G81:I81"/>
    <mergeCell ref="G82:I82"/>
    <mergeCell ref="G83:I83"/>
    <mergeCell ref="G84:I84"/>
    <mergeCell ref="G85:I85"/>
    <mergeCell ref="G86:I86"/>
    <mergeCell ref="D12:G12"/>
    <mergeCell ref="D8:G8"/>
    <mergeCell ref="D5:G5"/>
  </mergeCells>
  <conditionalFormatting sqref="D128:H128 D66:E76 D129:F142 D80:H94 D95 G129:H143">
    <cfRule type="expression" dxfId="43" priority="42">
      <formula>$D66=""</formula>
    </cfRule>
  </conditionalFormatting>
  <conditionalFormatting sqref="I52 G67:I76 G64:H66 G123:H124 I28:I30 G28:G30 G20:G22">
    <cfRule type="expression" dxfId="42" priority="39">
      <formula>$E20="Non"</formula>
    </cfRule>
    <cfRule type="expression" dxfId="41" priority="40">
      <formula>$E20=""</formula>
    </cfRule>
  </conditionalFormatting>
  <conditionalFormatting sqref="D66:E76 E51:E65">
    <cfRule type="expression" dxfId="40" priority="41">
      <formula>$D$47="Non"</formula>
    </cfRule>
  </conditionalFormatting>
  <conditionalFormatting sqref="G47:H48">
    <cfRule type="expression" dxfId="39" priority="36">
      <formula>$D$47="Non"</formula>
    </cfRule>
  </conditionalFormatting>
  <conditionalFormatting sqref="E110:E124">
    <cfRule type="expression" dxfId="38" priority="35">
      <formula>$D$106="Non"</formula>
    </cfRule>
  </conditionalFormatting>
  <conditionalFormatting sqref="G106:H106">
    <cfRule type="expression" dxfId="37" priority="33">
      <formula>$D$106="Non"</formula>
    </cfRule>
    <cfRule type="expression" dxfId="36" priority="34">
      <formula>$D$47="Non"</formula>
    </cfRule>
  </conditionalFormatting>
  <conditionalFormatting sqref="G63:H63">
    <cfRule type="expression" dxfId="35" priority="31">
      <formula>$E63="Non"</formula>
    </cfRule>
    <cfRule type="expression" dxfId="34" priority="32">
      <formula>$E63=""</formula>
    </cfRule>
  </conditionalFormatting>
  <conditionalFormatting sqref="G80:I94">
    <cfRule type="expression" dxfId="33" priority="30">
      <formula>$D80=""</formula>
    </cfRule>
  </conditionalFormatting>
  <conditionalFormatting sqref="G128:I143">
    <cfRule type="expression" dxfId="32" priority="29">
      <formula>$D128=""</formula>
    </cfRule>
  </conditionalFormatting>
  <conditionalFormatting sqref="G52:H52">
    <cfRule type="expression" dxfId="31" priority="45">
      <formula>$E52="Non"</formula>
    </cfRule>
    <cfRule type="expression" dxfId="30" priority="46">
      <formula>$E52=""</formula>
    </cfRule>
  </conditionalFormatting>
  <conditionalFormatting sqref="G23">
    <cfRule type="expression" dxfId="29" priority="47">
      <formula>#REF!="Non"</formula>
    </cfRule>
    <cfRule type="expression" dxfId="28" priority="48">
      <formula>#REF!=""</formula>
    </cfRule>
  </conditionalFormatting>
  <conditionalFormatting sqref="I66">
    <cfRule type="expression" dxfId="27" priority="20">
      <formula>$G66="Oui"</formula>
    </cfRule>
    <cfRule type="expression" dxfId="26" priority="25">
      <formula>$E66="Oui"</formula>
    </cfRule>
  </conditionalFormatting>
  <conditionalFormatting sqref="F51 E51:E65">
    <cfRule type="expression" dxfId="25" priority="24">
      <formula>$D51=""</formula>
    </cfRule>
  </conditionalFormatting>
  <conditionalFormatting sqref="F51">
    <cfRule type="expression" dxfId="24" priority="23">
      <formula>$D$47="Non"</formula>
    </cfRule>
  </conditionalFormatting>
  <conditionalFormatting sqref="J66">
    <cfRule type="expression" dxfId="23" priority="21">
      <formula>$G66="Oui"</formula>
    </cfRule>
    <cfRule type="expression" dxfId="22" priority="22">
      <formula>$E66="Oui"</formula>
    </cfRule>
  </conditionalFormatting>
  <conditionalFormatting sqref="G63:G65">
    <cfRule type="expression" dxfId="21" priority="49">
      <formula>#REF!="Oui"</formula>
    </cfRule>
    <cfRule type="expression" dxfId="20" priority="50">
      <formula>$E63="Oui"</formula>
    </cfRule>
  </conditionalFormatting>
  <conditionalFormatting sqref="I63:I65">
    <cfRule type="expression" dxfId="19" priority="51">
      <formula>#REF!="Oui"</formula>
    </cfRule>
    <cfRule type="expression" dxfId="18" priority="52">
      <formula>$E63="Oui"</formula>
    </cfRule>
  </conditionalFormatting>
  <conditionalFormatting sqref="G122:H122">
    <cfRule type="expression" dxfId="17" priority="14">
      <formula>$E122="Non"</formula>
    </cfRule>
    <cfRule type="expression" dxfId="16" priority="15">
      <formula>$E122=""</formula>
    </cfRule>
  </conditionalFormatting>
  <conditionalFormatting sqref="G122:G124">
    <cfRule type="expression" dxfId="15" priority="16">
      <formula>#REF!="Oui"</formula>
    </cfRule>
    <cfRule type="expression" dxfId="14" priority="17">
      <formula>$E122="Oui"</formula>
    </cfRule>
  </conditionalFormatting>
  <conditionalFormatting sqref="I122:I124">
    <cfRule type="expression" dxfId="13" priority="18">
      <formula>#REF!="Oui"</formula>
    </cfRule>
    <cfRule type="expression" dxfId="12" priority="19">
      <formula>$E122="Oui"</formula>
    </cfRule>
  </conditionalFormatting>
  <conditionalFormatting sqref="D51:D56 D58:D65">
    <cfRule type="expression" dxfId="11" priority="10">
      <formula>$D51=""</formula>
    </cfRule>
  </conditionalFormatting>
  <conditionalFormatting sqref="D52:D56 D58:D65">
    <cfRule type="expression" dxfId="10" priority="9">
      <formula>$D$47="Non"</formula>
    </cfRule>
  </conditionalFormatting>
  <conditionalFormatting sqref="D51">
    <cfRule type="expression" dxfId="9" priority="8">
      <formula>$D$47="Non"</formula>
    </cfRule>
  </conditionalFormatting>
  <conditionalFormatting sqref="D110:D124">
    <cfRule type="expression" dxfId="8" priority="7">
      <formula>$D$106="Non"</formula>
    </cfRule>
  </conditionalFormatting>
  <conditionalFormatting sqref="I18 G18">
    <cfRule type="expression" dxfId="7" priority="110">
      <formula>$E18="Non"</formula>
    </cfRule>
    <cfRule type="expression" dxfId="6" priority="111">
      <formula>$E18=""</formula>
    </cfRule>
  </conditionalFormatting>
  <conditionalFormatting sqref="D57">
    <cfRule type="expression" dxfId="5" priority="6">
      <formula>$D57=""</formula>
    </cfRule>
  </conditionalFormatting>
  <conditionalFormatting sqref="D57">
    <cfRule type="expression" dxfId="4" priority="5">
      <formula>$D$47="Non"</formula>
    </cfRule>
  </conditionalFormatting>
  <conditionalFormatting sqref="I58">
    <cfRule type="expression" dxfId="3" priority="1">
      <formula>$E58="Non"</formula>
    </cfRule>
    <cfRule type="expression" dxfId="2" priority="2">
      <formula>$E58=""</formula>
    </cfRule>
  </conditionalFormatting>
  <conditionalFormatting sqref="G58:H58">
    <cfRule type="expression" dxfId="1" priority="3">
      <formula>$E58="Non"</formula>
    </cfRule>
    <cfRule type="expression" dxfId="0" priority="4">
      <formula>$E58=""</formula>
    </cfRule>
  </conditionalFormatting>
  <hyperlinks>
    <hyperlink ref="G47" location="B!D96" display="Passer  à la question 11" xr:uid="{1EDD7517-34C0-4D93-95DE-2D8030497798}"/>
    <hyperlink ref="G106" location="'C'!H148" display="Passer  à la question à la section suivante" xr:uid="{5005E428-7112-464E-9D62-3AEDB074627C}"/>
    <hyperlink ref="G4" location="'Pour retourner'!A1" display="'Pour retourner'!A1" xr:uid="{E89D251E-1E43-4E3F-9616-66C8F1AB4FC0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2EBC58C-C9C3-4F4D-B352-950758C34D8D}">
          <x14:formula1>
            <xm:f>Pilote!$A$39:$A$41</xm:f>
          </x14:formula1>
          <xm:sqref>F51 E16:E30 D106 E34:G40 E51:E76 D47 E110:E124</xm:sqref>
        </x14:dataValidation>
        <x14:dataValidation type="list" allowBlank="1" showInputMessage="1" showErrorMessage="1" xr:uid="{F1AD4FC5-AEBC-4B29-AAD9-CAB79966A152}">
          <x14:formula1>
            <xm:f>Pilote!$A$43:$A$47</xm:f>
          </x14:formula1>
          <xm:sqref>E80:F94 E128:F142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60B6F-A544-417B-8C35-4462634DC128}">
  <sheetPr codeName="Feuil7"/>
  <dimension ref="A1:Q19"/>
  <sheetViews>
    <sheetView showGridLines="0" workbookViewId="0">
      <selection activeCell="P12" sqref="P12"/>
    </sheetView>
  </sheetViews>
  <sheetFormatPr baseColWidth="10" defaultColWidth="0" defaultRowHeight="14.5" zeroHeight="1" x14ac:dyDescent="0.35"/>
  <cols>
    <col min="1" max="17" width="11.453125" customWidth="1"/>
    <col min="18" max="16384" width="11.453125" hidden="1"/>
  </cols>
  <sheetData>
    <row r="1" spans="1:1" x14ac:dyDescent="0.35">
      <c r="A1" s="16"/>
    </row>
    <row r="2" spans="1:1" ht="81" customHeight="1" x14ac:dyDescent="0.35"/>
    <row r="3" spans="1:1" x14ac:dyDescent="0.35"/>
    <row r="4" spans="1:1" x14ac:dyDescent="0.35"/>
    <row r="5" spans="1:1" x14ac:dyDescent="0.35"/>
    <row r="6" spans="1:1" x14ac:dyDescent="0.35"/>
    <row r="7" spans="1:1" x14ac:dyDescent="0.35"/>
    <row r="8" spans="1:1" x14ac:dyDescent="0.35"/>
    <row r="9" spans="1:1" x14ac:dyDescent="0.35"/>
    <row r="10" spans="1:1" x14ac:dyDescent="0.35"/>
    <row r="11" spans="1:1" x14ac:dyDescent="0.35"/>
    <row r="12" spans="1:1" x14ac:dyDescent="0.35"/>
    <row r="13" spans="1:1" x14ac:dyDescent="0.35"/>
    <row r="14" spans="1:1" x14ac:dyDescent="0.35"/>
    <row r="15" spans="1:1" x14ac:dyDescent="0.35"/>
    <row r="16" spans="1:1" x14ac:dyDescent="0.35"/>
    <row r="17" x14ac:dyDescent="0.35"/>
    <row r="18" x14ac:dyDescent="0.35"/>
    <row r="19" x14ac:dyDescent="0.35"/>
  </sheetData>
  <sheetProtection sheet="1" objects="1" scenarios="1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262B4-93E3-4129-AA65-44D586DB2987}">
  <sheetPr codeName="Feuil4">
    <tabColor theme="5"/>
  </sheetPr>
  <dimension ref="A1:AF72"/>
  <sheetViews>
    <sheetView topLeftCell="A40" workbookViewId="0">
      <selection activeCell="A2" sqref="A2:A682"/>
    </sheetView>
  </sheetViews>
  <sheetFormatPr baseColWidth="10" defaultRowHeight="14.5" x14ac:dyDescent="0.35"/>
  <cols>
    <col min="1" max="1" width="17.26953125" bestFit="1" customWidth="1"/>
    <col min="14" max="14" width="16.453125" bestFit="1" customWidth="1"/>
    <col min="15" max="16" width="16.453125" customWidth="1"/>
    <col min="17" max="17" width="11.1796875" customWidth="1"/>
    <col min="18" max="18" width="9.54296875" bestFit="1" customWidth="1"/>
    <col min="19" max="19" width="17.54296875" customWidth="1"/>
    <col min="20" max="20" width="27.7265625" customWidth="1"/>
    <col min="27" max="27" width="12.1796875" customWidth="1"/>
    <col min="30" max="30" width="14.54296875" customWidth="1"/>
  </cols>
  <sheetData>
    <row r="1" spans="1:32" x14ac:dyDescent="0.35">
      <c r="A1" t="s">
        <v>129</v>
      </c>
      <c r="H1" t="s">
        <v>106</v>
      </c>
      <c r="I1" t="s">
        <v>104</v>
      </c>
      <c r="J1" t="s">
        <v>105</v>
      </c>
      <c r="N1" t="s">
        <v>107</v>
      </c>
      <c r="O1" t="s">
        <v>108</v>
      </c>
      <c r="P1" t="s">
        <v>109</v>
      </c>
      <c r="Q1" t="s">
        <v>101</v>
      </c>
      <c r="R1" t="s">
        <v>102</v>
      </c>
      <c r="S1" t="s">
        <v>103</v>
      </c>
      <c r="U1" t="s">
        <v>106</v>
      </c>
      <c r="V1" t="s">
        <v>104</v>
      </c>
      <c r="W1" t="s">
        <v>105</v>
      </c>
      <c r="AA1" t="s">
        <v>107</v>
      </c>
      <c r="AB1" t="s">
        <v>108</v>
      </c>
      <c r="AC1" t="s">
        <v>109</v>
      </c>
      <c r="AD1" t="s">
        <v>101</v>
      </c>
      <c r="AE1" t="s">
        <v>102</v>
      </c>
      <c r="AF1" t="s">
        <v>103</v>
      </c>
    </row>
    <row r="2" spans="1:32" x14ac:dyDescent="0.35">
      <c r="A2">
        <v>1995</v>
      </c>
      <c r="H2" s="121" t="s">
        <v>28</v>
      </c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U2" s="121" t="s">
        <v>29</v>
      </c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</row>
    <row r="3" spans="1:32" x14ac:dyDescent="0.35">
      <c r="A3">
        <v>1996</v>
      </c>
      <c r="H3" t="e">
        <f t="shared" ref="H3:H12" si="0">RANK(Q3,$Q$3:$Q$17,1)</f>
        <v>#N/A</v>
      </c>
      <c r="I3" t="e">
        <f t="shared" ref="I3:I12" si="1">RANK(R3,$R$3:$R$17,1)</f>
        <v>#N/A</v>
      </c>
      <c r="J3" t="e">
        <f t="shared" ref="J3:J12" si="2">RANK(S3,$S$3:$S$17,1)</f>
        <v>#N/A</v>
      </c>
      <c r="K3" t="s">
        <v>94</v>
      </c>
      <c r="L3" t="s">
        <v>94</v>
      </c>
      <c r="M3" t="s">
        <v>94</v>
      </c>
      <c r="N3">
        <f>A!$E110</f>
        <v>0</v>
      </c>
      <c r="O3">
        <f>B!$E110</f>
        <v>0</v>
      </c>
      <c r="P3">
        <f>'C'!$E110</f>
        <v>0</v>
      </c>
      <c r="Q3" t="b">
        <f>IF(N3="Oui",1,FALSE)</f>
        <v>0</v>
      </c>
      <c r="R3" t="b">
        <f>IF(O3="Oui",1,FALSE)</f>
        <v>0</v>
      </c>
      <c r="S3" t="b">
        <f>IF(P3="Oui",1,FALSE)</f>
        <v>0</v>
      </c>
      <c r="U3" t="e">
        <f t="shared" ref="U3:U8" si="3">RANK(AD3,$AD$3:$AD$17,1)</f>
        <v>#N/A</v>
      </c>
      <c r="V3" t="e">
        <f t="shared" ref="V3:V8" si="4">RANK(AE3,$AE$3:$AE$17,1)</f>
        <v>#N/A</v>
      </c>
      <c r="W3" t="e">
        <f t="shared" ref="W3:W9" si="5">RANK(AF3,$AF$3:$AF$17,1)</f>
        <v>#N/A</v>
      </c>
      <c r="X3" t="s">
        <v>84</v>
      </c>
      <c r="Y3" t="s">
        <v>84</v>
      </c>
      <c r="Z3" t="s">
        <v>84</v>
      </c>
      <c r="AA3">
        <f>A!$E$51</f>
        <v>0</v>
      </c>
      <c r="AB3">
        <f>B!$E$51</f>
        <v>0</v>
      </c>
      <c r="AC3">
        <f>'C'!$E$51</f>
        <v>0</v>
      </c>
      <c r="AD3" t="b">
        <f>IF(AA3="Oui",1,FALSE)</f>
        <v>0</v>
      </c>
      <c r="AE3" t="b">
        <f t="shared" ref="AE3:AF3" si="6">IF(AB3="Oui",1,FALSE)</f>
        <v>0</v>
      </c>
      <c r="AF3" t="b">
        <f t="shared" si="6"/>
        <v>0</v>
      </c>
    </row>
    <row r="4" spans="1:32" x14ac:dyDescent="0.35">
      <c r="A4">
        <v>1997</v>
      </c>
      <c r="H4" t="e">
        <f t="shared" si="0"/>
        <v>#N/A</v>
      </c>
      <c r="I4" t="e">
        <f t="shared" si="1"/>
        <v>#N/A</v>
      </c>
      <c r="J4" t="e">
        <f t="shared" si="2"/>
        <v>#N/A</v>
      </c>
      <c r="K4" t="s">
        <v>95</v>
      </c>
      <c r="L4" t="s">
        <v>95</v>
      </c>
      <c r="M4" t="s">
        <v>95</v>
      </c>
      <c r="N4">
        <f>A!$E111</f>
        <v>0</v>
      </c>
      <c r="O4">
        <f>B!$E111</f>
        <v>0</v>
      </c>
      <c r="P4">
        <f>'C'!$E111</f>
        <v>0</v>
      </c>
      <c r="Q4" t="b">
        <f>IF(N4="Oui",2,FALSE)</f>
        <v>0</v>
      </c>
      <c r="R4" t="b">
        <f>IF(O4="Oui",2,FALSE)</f>
        <v>0</v>
      </c>
      <c r="S4" t="b">
        <f>IF(P4="Oui",2,FALSE)</f>
        <v>0</v>
      </c>
      <c r="U4" t="e">
        <f t="shared" si="3"/>
        <v>#N/A</v>
      </c>
      <c r="V4" t="e">
        <f t="shared" si="4"/>
        <v>#N/A</v>
      </c>
      <c r="W4" t="e">
        <f t="shared" si="5"/>
        <v>#N/A</v>
      </c>
      <c r="X4" t="s">
        <v>80</v>
      </c>
      <c r="Y4" t="s">
        <v>80</v>
      </c>
      <c r="Z4" t="s">
        <v>80</v>
      </c>
      <c r="AA4">
        <f>A!$E$52</f>
        <v>0</v>
      </c>
      <c r="AB4">
        <f>B!$E$52</f>
        <v>0</v>
      </c>
      <c r="AC4">
        <f>'C'!$E$52</f>
        <v>0</v>
      </c>
      <c r="AD4" t="b">
        <f>IF(AA4="Oui",2,FALSE)</f>
        <v>0</v>
      </c>
      <c r="AE4" t="b">
        <f t="shared" ref="AE4:AF4" si="7">IF(AB4="Oui",2,FALSE)</f>
        <v>0</v>
      </c>
      <c r="AF4" t="b">
        <f t="shared" si="7"/>
        <v>0</v>
      </c>
    </row>
    <row r="5" spans="1:32" x14ac:dyDescent="0.35">
      <c r="A5">
        <v>1998</v>
      </c>
      <c r="H5" t="e">
        <f t="shared" si="0"/>
        <v>#N/A</v>
      </c>
      <c r="I5" t="e">
        <f t="shared" si="1"/>
        <v>#N/A</v>
      </c>
      <c r="J5" t="e">
        <f t="shared" si="2"/>
        <v>#N/A</v>
      </c>
      <c r="K5" t="s">
        <v>20</v>
      </c>
      <c r="L5" t="s">
        <v>20</v>
      </c>
      <c r="M5" t="s">
        <v>20</v>
      </c>
      <c r="N5">
        <f>A!$E112</f>
        <v>0</v>
      </c>
      <c r="O5">
        <f>B!$E112</f>
        <v>0</v>
      </c>
      <c r="P5">
        <f>'C'!$E112</f>
        <v>0</v>
      </c>
      <c r="Q5" t="b">
        <f>IF(N5="Oui",3,FALSE)</f>
        <v>0</v>
      </c>
      <c r="R5" t="b">
        <f>IF(O5="Oui",3,FALSE)</f>
        <v>0</v>
      </c>
      <c r="S5" t="b">
        <f>IF(P5="Oui",3,FALSE)</f>
        <v>0</v>
      </c>
      <c r="U5" t="e">
        <f t="shared" si="3"/>
        <v>#N/A</v>
      </c>
      <c r="V5" t="e">
        <f t="shared" si="4"/>
        <v>#N/A</v>
      </c>
      <c r="W5" t="e">
        <f t="shared" si="5"/>
        <v>#N/A</v>
      </c>
      <c r="X5" t="s">
        <v>81</v>
      </c>
      <c r="Y5" t="s">
        <v>81</v>
      </c>
      <c r="Z5" t="s">
        <v>81</v>
      </c>
      <c r="AA5">
        <f>A!$E$53</f>
        <v>0</v>
      </c>
      <c r="AB5">
        <f>B!$E$53</f>
        <v>0</v>
      </c>
      <c r="AC5">
        <f>'C'!$E$53</f>
        <v>0</v>
      </c>
      <c r="AD5" t="b">
        <f>IF(AA5="Oui",3,FALSE)</f>
        <v>0</v>
      </c>
      <c r="AE5" t="b">
        <f t="shared" ref="AE5:AF5" si="8">IF(AB5="Oui",3,FALSE)</f>
        <v>0</v>
      </c>
      <c r="AF5" t="b">
        <f t="shared" si="8"/>
        <v>0</v>
      </c>
    </row>
    <row r="6" spans="1:32" x14ac:dyDescent="0.35">
      <c r="A6">
        <v>1999</v>
      </c>
      <c r="H6" t="e">
        <f t="shared" si="0"/>
        <v>#N/A</v>
      </c>
      <c r="I6" t="e">
        <f t="shared" si="1"/>
        <v>#N/A</v>
      </c>
      <c r="J6" t="e">
        <f t="shared" si="2"/>
        <v>#N/A</v>
      </c>
      <c r="K6" t="s">
        <v>21</v>
      </c>
      <c r="L6" t="s">
        <v>21</v>
      </c>
      <c r="M6" t="s">
        <v>21</v>
      </c>
      <c r="N6">
        <f>A!$E113</f>
        <v>0</v>
      </c>
      <c r="O6">
        <f>B!$E113</f>
        <v>0</v>
      </c>
      <c r="P6">
        <f>'C'!$E113</f>
        <v>0</v>
      </c>
      <c r="Q6" t="b">
        <f>IF(N6="Oui",4,FALSE)</f>
        <v>0</v>
      </c>
      <c r="R6" t="b">
        <f>IF(O6="Oui",4,FALSE)</f>
        <v>0</v>
      </c>
      <c r="S6" t="b">
        <f>IF(P6="Oui",4,FALSE)</f>
        <v>0</v>
      </c>
      <c r="U6" t="e">
        <f t="shared" si="3"/>
        <v>#N/A</v>
      </c>
      <c r="V6" t="e">
        <f t="shared" si="4"/>
        <v>#N/A</v>
      </c>
      <c r="W6" t="e">
        <f t="shared" si="5"/>
        <v>#N/A</v>
      </c>
      <c r="X6" t="s">
        <v>89</v>
      </c>
      <c r="Y6" t="s">
        <v>89</v>
      </c>
      <c r="Z6" t="s">
        <v>89</v>
      </c>
      <c r="AA6">
        <f>A!$E$54</f>
        <v>0</v>
      </c>
      <c r="AB6">
        <f>B!$E$54</f>
        <v>0</v>
      </c>
      <c r="AC6">
        <f>'C'!$E$54</f>
        <v>0</v>
      </c>
      <c r="AD6" t="b">
        <f>IF(AA6="Oui",4,FALSE)</f>
        <v>0</v>
      </c>
      <c r="AE6" t="b">
        <f t="shared" ref="AE6:AF6" si="9">IF(AB6="Oui",4,FALSE)</f>
        <v>0</v>
      </c>
      <c r="AF6" t="b">
        <f t="shared" si="9"/>
        <v>0</v>
      </c>
    </row>
    <row r="7" spans="1:32" x14ac:dyDescent="0.35">
      <c r="A7">
        <v>2000</v>
      </c>
      <c r="H7" t="e">
        <f t="shared" si="0"/>
        <v>#N/A</v>
      </c>
      <c r="I7" t="e">
        <f t="shared" si="1"/>
        <v>#N/A</v>
      </c>
      <c r="J7" t="e">
        <f t="shared" si="2"/>
        <v>#N/A</v>
      </c>
      <c r="K7" t="s">
        <v>92</v>
      </c>
      <c r="L7" t="s">
        <v>92</v>
      </c>
      <c r="M7" t="s">
        <v>92</v>
      </c>
      <c r="N7">
        <f>A!$E114</f>
        <v>0</v>
      </c>
      <c r="O7">
        <f>B!$E114</f>
        <v>0</v>
      </c>
      <c r="P7">
        <f>'C'!$E114</f>
        <v>0</v>
      </c>
      <c r="Q7" t="b">
        <f>IF(N7="Oui",5,FALSE)</f>
        <v>0</v>
      </c>
      <c r="R7" t="b">
        <f>IF(O7="Oui",5,FALSE)</f>
        <v>0</v>
      </c>
      <c r="S7" t="b">
        <f>IF(P7="Oui",5,FALSE)</f>
        <v>0</v>
      </c>
      <c r="U7" t="e">
        <f t="shared" si="3"/>
        <v>#N/A</v>
      </c>
      <c r="V7" t="e">
        <f t="shared" si="4"/>
        <v>#N/A</v>
      </c>
      <c r="W7" t="e">
        <f t="shared" si="5"/>
        <v>#N/A</v>
      </c>
      <c r="X7" t="s">
        <v>82</v>
      </c>
      <c r="Y7" t="s">
        <v>82</v>
      </c>
      <c r="Z7" t="s">
        <v>82</v>
      </c>
      <c r="AA7">
        <f>A!$E$55</f>
        <v>0</v>
      </c>
      <c r="AB7">
        <f>B!$E$55</f>
        <v>0</v>
      </c>
      <c r="AC7">
        <f>'C'!$E$55</f>
        <v>0</v>
      </c>
      <c r="AD7" t="b">
        <f>IF(AA7="Oui",5,FALSE)</f>
        <v>0</v>
      </c>
      <c r="AE7" t="b">
        <f t="shared" ref="AE7:AF7" si="10">IF(AB7="Oui",5,FALSE)</f>
        <v>0</v>
      </c>
      <c r="AF7" t="b">
        <f t="shared" si="10"/>
        <v>0</v>
      </c>
    </row>
    <row r="8" spans="1:32" x14ac:dyDescent="0.35">
      <c r="A8">
        <v>2001</v>
      </c>
      <c r="H8" t="e">
        <f t="shared" si="0"/>
        <v>#N/A</v>
      </c>
      <c r="I8" t="e">
        <f t="shared" si="1"/>
        <v>#N/A</v>
      </c>
      <c r="J8" t="e">
        <f t="shared" si="2"/>
        <v>#N/A</v>
      </c>
      <c r="K8" t="s">
        <v>40</v>
      </c>
      <c r="L8" t="s">
        <v>40</v>
      </c>
      <c r="M8" t="s">
        <v>40</v>
      </c>
      <c r="N8">
        <f>A!$E115</f>
        <v>0</v>
      </c>
      <c r="O8">
        <f>B!$E115</f>
        <v>0</v>
      </c>
      <c r="P8">
        <f>'C'!$E115</f>
        <v>0</v>
      </c>
      <c r="Q8" t="b">
        <f>IF(N8="Oui",6,FALSE)</f>
        <v>0</v>
      </c>
      <c r="R8" t="b">
        <f>IF(O8="Oui",6,FALSE)</f>
        <v>0</v>
      </c>
      <c r="S8" t="b">
        <f>IF(P8="Oui",6,FALSE)</f>
        <v>0</v>
      </c>
      <c r="U8" t="e">
        <f t="shared" si="3"/>
        <v>#N/A</v>
      </c>
      <c r="V8" t="e">
        <f t="shared" si="4"/>
        <v>#N/A</v>
      </c>
      <c r="W8" t="e">
        <f t="shared" si="5"/>
        <v>#N/A</v>
      </c>
      <c r="X8" t="s">
        <v>87</v>
      </c>
      <c r="Y8" t="s">
        <v>87</v>
      </c>
      <c r="Z8" t="s">
        <v>87</v>
      </c>
      <c r="AA8">
        <f>A!$E56</f>
        <v>0</v>
      </c>
      <c r="AB8">
        <f>B!$E56</f>
        <v>0</v>
      </c>
      <c r="AC8">
        <f>'C'!$E56</f>
        <v>0</v>
      </c>
      <c r="AD8" t="b">
        <f>IF(AA8="Oui",6,FALSE)</f>
        <v>0</v>
      </c>
      <c r="AE8" t="b">
        <f t="shared" ref="AE8:AF8" si="11">IF(AB8="Oui",6,FALSE)</f>
        <v>0</v>
      </c>
      <c r="AF8" t="b">
        <f t="shared" si="11"/>
        <v>0</v>
      </c>
    </row>
    <row r="9" spans="1:32" x14ac:dyDescent="0.35">
      <c r="A9">
        <v>2002</v>
      </c>
      <c r="H9" t="e">
        <f t="shared" si="0"/>
        <v>#N/A</v>
      </c>
      <c r="I9" t="e">
        <f t="shared" si="1"/>
        <v>#N/A</v>
      </c>
      <c r="J9" t="e">
        <f t="shared" si="2"/>
        <v>#N/A</v>
      </c>
      <c r="K9" t="s">
        <v>22</v>
      </c>
      <c r="L9" t="s">
        <v>22</v>
      </c>
      <c r="M9" t="s">
        <v>22</v>
      </c>
      <c r="N9">
        <f>A!$E116</f>
        <v>0</v>
      </c>
      <c r="O9">
        <f>B!$E116</f>
        <v>0</v>
      </c>
      <c r="P9">
        <f>'C'!$E116</f>
        <v>0</v>
      </c>
      <c r="Q9" t="b">
        <f>IF(N9="Oui",7,FALSE)</f>
        <v>0</v>
      </c>
      <c r="R9" t="b">
        <f>IF(O9="Oui",7,FALSE)</f>
        <v>0</v>
      </c>
      <c r="S9" t="b">
        <f>IF(P9="Oui",7,FALSE)</f>
        <v>0</v>
      </c>
      <c r="U9" t="e">
        <f t="shared" ref="U9:U17" si="12">RANK(AD9,$AD$3:$AD$17,1)</f>
        <v>#N/A</v>
      </c>
      <c r="V9" t="e">
        <f t="shared" ref="V9:V17" si="13">RANK(AE9,$AE$3:$AE$17,1)</f>
        <v>#N/A</v>
      </c>
      <c r="W9" t="e">
        <f t="shared" si="5"/>
        <v>#N/A</v>
      </c>
      <c r="X9" t="s">
        <v>236</v>
      </c>
      <c r="Y9" t="s">
        <v>236</v>
      </c>
      <c r="Z9" t="s">
        <v>236</v>
      </c>
      <c r="AA9">
        <f>A!$E57</f>
        <v>0</v>
      </c>
      <c r="AB9">
        <f>B!$E57</f>
        <v>0</v>
      </c>
      <c r="AC9">
        <f>'C'!$E57</f>
        <v>0</v>
      </c>
      <c r="AD9" t="b">
        <f>IF(AA9="Oui",7,FALSE)</f>
        <v>0</v>
      </c>
      <c r="AE9" t="b">
        <f t="shared" ref="AE9:AF9" si="14">IF(AB9="Oui",7,FALSE)</f>
        <v>0</v>
      </c>
      <c r="AF9" t="b">
        <f t="shared" si="14"/>
        <v>0</v>
      </c>
    </row>
    <row r="10" spans="1:32" x14ac:dyDescent="0.35">
      <c r="A10">
        <v>2003</v>
      </c>
      <c r="H10" t="e">
        <f t="shared" si="0"/>
        <v>#N/A</v>
      </c>
      <c r="I10" t="e">
        <f t="shared" si="1"/>
        <v>#N/A</v>
      </c>
      <c r="J10" t="e">
        <f t="shared" si="2"/>
        <v>#N/A</v>
      </c>
      <c r="K10" t="s">
        <v>91</v>
      </c>
      <c r="L10" t="s">
        <v>91</v>
      </c>
      <c r="M10" t="s">
        <v>91</v>
      </c>
      <c r="N10">
        <f>A!$E117</f>
        <v>0</v>
      </c>
      <c r="O10">
        <f>B!$E117</f>
        <v>0</v>
      </c>
      <c r="P10">
        <f>'C'!$E117</f>
        <v>0</v>
      </c>
      <c r="Q10" t="b">
        <f>IF(N10="Oui",8,FALSE)</f>
        <v>0</v>
      </c>
      <c r="R10" t="b">
        <f>IF(O10="Oui",8,FALSE)</f>
        <v>0</v>
      </c>
      <c r="S10" t="b">
        <f>IF(P10="Oui",8,FALSE)</f>
        <v>0</v>
      </c>
      <c r="U10" t="e">
        <f t="shared" si="12"/>
        <v>#N/A</v>
      </c>
      <c r="V10" t="e">
        <f t="shared" si="13"/>
        <v>#N/A</v>
      </c>
      <c r="W10" t="e">
        <f t="shared" ref="W10:W17" si="15">RANK(AF10,$AF$3:$AF$17,1)</f>
        <v>#N/A</v>
      </c>
      <c r="X10" t="s">
        <v>147</v>
      </c>
      <c r="Y10" t="s">
        <v>147</v>
      </c>
      <c r="Z10" t="s">
        <v>147</v>
      </c>
      <c r="AA10">
        <f>A!$E58</f>
        <v>0</v>
      </c>
      <c r="AB10">
        <f>B!$E58</f>
        <v>0</v>
      </c>
      <c r="AC10">
        <f>'C'!$E58</f>
        <v>0</v>
      </c>
      <c r="AD10" t="b">
        <f>IF(AA10="Oui",8,FALSE)</f>
        <v>0</v>
      </c>
      <c r="AE10" t="b">
        <f t="shared" ref="AE10:AF10" si="16">IF(AB10="Oui",8,FALSE)</f>
        <v>0</v>
      </c>
      <c r="AF10" t="b">
        <f t="shared" si="16"/>
        <v>0</v>
      </c>
    </row>
    <row r="11" spans="1:32" x14ac:dyDescent="0.35">
      <c r="A11">
        <v>2004</v>
      </c>
      <c r="H11" t="e">
        <f t="shared" si="0"/>
        <v>#N/A</v>
      </c>
      <c r="I11" t="e">
        <f t="shared" si="1"/>
        <v>#N/A</v>
      </c>
      <c r="J11" t="e">
        <f t="shared" si="2"/>
        <v>#N/A</v>
      </c>
      <c r="K11" t="s">
        <v>93</v>
      </c>
      <c r="L11" t="s">
        <v>93</v>
      </c>
      <c r="M11" t="s">
        <v>93</v>
      </c>
      <c r="N11">
        <f>A!$E118</f>
        <v>0</v>
      </c>
      <c r="O11">
        <f>B!$E118</f>
        <v>0</v>
      </c>
      <c r="P11">
        <f>'C'!$E118</f>
        <v>0</v>
      </c>
      <c r="Q11" t="b">
        <f>IF(N11="Oui",9,FALSE)</f>
        <v>0</v>
      </c>
      <c r="R11" t="b">
        <f>IF(O11="Oui",9,FALSE)</f>
        <v>0</v>
      </c>
      <c r="S11" t="b">
        <f>IF(P11="Oui",9,FALSE)</f>
        <v>0</v>
      </c>
      <c r="U11" t="e">
        <f t="shared" si="12"/>
        <v>#N/A</v>
      </c>
      <c r="V11" t="e">
        <f t="shared" si="13"/>
        <v>#N/A</v>
      </c>
      <c r="W11" t="e">
        <f t="shared" si="15"/>
        <v>#N/A</v>
      </c>
      <c r="X11" t="s">
        <v>85</v>
      </c>
      <c r="Y11" t="s">
        <v>85</v>
      </c>
      <c r="Z11" t="s">
        <v>85</v>
      </c>
      <c r="AA11">
        <f>A!$E59</f>
        <v>0</v>
      </c>
      <c r="AB11">
        <f>B!$E59</f>
        <v>0</v>
      </c>
      <c r="AC11">
        <f>'C'!$E59</f>
        <v>0</v>
      </c>
      <c r="AD11" t="b">
        <f>IF(AA11="Oui",9,FALSE)</f>
        <v>0</v>
      </c>
      <c r="AE11" t="b">
        <f t="shared" ref="AE11:AF11" si="17">IF(AB11="Oui",9,FALSE)</f>
        <v>0</v>
      </c>
      <c r="AF11" t="b">
        <f t="shared" si="17"/>
        <v>0</v>
      </c>
    </row>
    <row r="12" spans="1:32" x14ac:dyDescent="0.35">
      <c r="A12">
        <v>2005</v>
      </c>
      <c r="H12" t="e">
        <f t="shared" si="0"/>
        <v>#N/A</v>
      </c>
      <c r="I12" t="e">
        <f t="shared" si="1"/>
        <v>#N/A</v>
      </c>
      <c r="J12" t="e">
        <f t="shared" si="2"/>
        <v>#N/A</v>
      </c>
      <c r="K12" t="s">
        <v>96</v>
      </c>
      <c r="L12" t="s">
        <v>96</v>
      </c>
      <c r="M12" t="s">
        <v>96</v>
      </c>
      <c r="N12">
        <f>A!$E119</f>
        <v>0</v>
      </c>
      <c r="O12">
        <f>B!$E119</f>
        <v>0</v>
      </c>
      <c r="P12">
        <f>'C'!$E119</f>
        <v>0</v>
      </c>
      <c r="Q12" t="b">
        <f>IF(N12="Oui",10,FALSE)</f>
        <v>0</v>
      </c>
      <c r="R12" t="b">
        <f>IF(O12="Oui",10,FALSE)</f>
        <v>0</v>
      </c>
      <c r="S12" t="b">
        <f>IF(P12="Oui",10,FALSE)</f>
        <v>0</v>
      </c>
      <c r="U12" t="e">
        <f t="shared" si="12"/>
        <v>#N/A</v>
      </c>
      <c r="V12" t="e">
        <f t="shared" si="13"/>
        <v>#N/A</v>
      </c>
      <c r="W12" t="e">
        <f t="shared" si="15"/>
        <v>#N/A</v>
      </c>
      <c r="X12" t="s">
        <v>86</v>
      </c>
      <c r="Y12" t="s">
        <v>86</v>
      </c>
      <c r="Z12" t="s">
        <v>86</v>
      </c>
      <c r="AA12">
        <f>A!$E60</f>
        <v>0</v>
      </c>
      <c r="AB12">
        <f>B!$E60</f>
        <v>0</v>
      </c>
      <c r="AC12">
        <f>'C'!$E60</f>
        <v>0</v>
      </c>
      <c r="AD12" t="b">
        <f>IF(AA12="Oui",10,FALSE)</f>
        <v>0</v>
      </c>
      <c r="AE12" t="b">
        <f t="shared" ref="AE12:AF12" si="18">IF(AB12="Oui",10,FALSE)</f>
        <v>0</v>
      </c>
      <c r="AF12" t="b">
        <f t="shared" si="18"/>
        <v>0</v>
      </c>
    </row>
    <row r="13" spans="1:32" x14ac:dyDescent="0.35">
      <c r="A13">
        <v>2006</v>
      </c>
      <c r="H13" t="e">
        <f t="shared" ref="H13:H17" si="19">RANK(Q13,$Q$3:$Q$17,1)</f>
        <v>#N/A</v>
      </c>
      <c r="I13" t="e">
        <f t="shared" ref="I13:I17" si="20">RANK(R13,$R$3:$R$17,1)</f>
        <v>#N/A</v>
      </c>
      <c r="J13" t="e">
        <f t="shared" ref="J13:J17" si="21">RANK(S13,$S$3:$S$17,1)</f>
        <v>#N/A</v>
      </c>
      <c r="K13" t="s">
        <v>124</v>
      </c>
      <c r="L13" t="s">
        <v>124</v>
      </c>
      <c r="M13" t="s">
        <v>124</v>
      </c>
      <c r="N13">
        <f>A!$E120</f>
        <v>0</v>
      </c>
      <c r="O13">
        <f>B!$E120</f>
        <v>0</v>
      </c>
      <c r="P13">
        <f>'C'!$E120</f>
        <v>0</v>
      </c>
      <c r="Q13" t="b">
        <f>IF(N13="Oui",11,FALSE)</f>
        <v>0</v>
      </c>
      <c r="R13" t="b">
        <f>IF(O13="Oui",11,FALSE)</f>
        <v>0</v>
      </c>
      <c r="S13" t="b">
        <f>IF(P13="Oui",11,FALSE)</f>
        <v>0</v>
      </c>
      <c r="U13" t="e">
        <f t="shared" si="12"/>
        <v>#N/A</v>
      </c>
      <c r="V13" t="e">
        <f t="shared" si="13"/>
        <v>#N/A</v>
      </c>
      <c r="W13" t="e">
        <f t="shared" si="15"/>
        <v>#N/A</v>
      </c>
      <c r="X13" t="s">
        <v>88</v>
      </c>
      <c r="Y13" t="s">
        <v>88</v>
      </c>
      <c r="Z13" t="s">
        <v>88</v>
      </c>
      <c r="AA13">
        <f>A!$E61</f>
        <v>0</v>
      </c>
      <c r="AB13">
        <f>B!$E61</f>
        <v>0</v>
      </c>
      <c r="AC13">
        <f>'C'!$E61</f>
        <v>0</v>
      </c>
      <c r="AD13" t="b">
        <f>IF(AA13="Oui",11,FALSE)</f>
        <v>0</v>
      </c>
      <c r="AE13" t="b">
        <f t="shared" ref="AE13:AF13" si="22">IF(AB13="Oui",11,FALSE)</f>
        <v>0</v>
      </c>
      <c r="AF13" t="b">
        <f t="shared" si="22"/>
        <v>0</v>
      </c>
    </row>
    <row r="14" spans="1:32" x14ac:dyDescent="0.35">
      <c r="A14">
        <v>2007</v>
      </c>
      <c r="H14" t="e">
        <f t="shared" si="19"/>
        <v>#N/A</v>
      </c>
      <c r="I14" t="e">
        <f t="shared" si="20"/>
        <v>#N/A</v>
      </c>
      <c r="J14" t="e">
        <f t="shared" si="21"/>
        <v>#N/A</v>
      </c>
      <c r="K14" t="s">
        <v>159</v>
      </c>
      <c r="L14" t="s">
        <v>159</v>
      </c>
      <c r="M14" t="s">
        <v>159</v>
      </c>
      <c r="N14">
        <f>A!$E121</f>
        <v>0</v>
      </c>
      <c r="O14">
        <f>B!$E121</f>
        <v>0</v>
      </c>
      <c r="P14">
        <f>'C'!$E121</f>
        <v>0</v>
      </c>
      <c r="Q14" t="b">
        <f>IF(N14="Oui",12,FALSE)</f>
        <v>0</v>
      </c>
      <c r="R14" t="b">
        <f>IF(O14="Oui",12,FALSE)</f>
        <v>0</v>
      </c>
      <c r="S14" t="b">
        <f>IF(P14="Oui",12,FALSE)</f>
        <v>0</v>
      </c>
      <c r="U14" t="e">
        <f t="shared" si="12"/>
        <v>#N/A</v>
      </c>
      <c r="V14" t="e">
        <f t="shared" si="13"/>
        <v>#N/A</v>
      </c>
      <c r="W14" t="e">
        <f t="shared" si="15"/>
        <v>#N/A</v>
      </c>
      <c r="X14" t="s">
        <v>90</v>
      </c>
      <c r="Y14" t="s">
        <v>90</v>
      </c>
      <c r="Z14" t="s">
        <v>90</v>
      </c>
      <c r="AA14">
        <f>A!$E62</f>
        <v>0</v>
      </c>
      <c r="AB14">
        <f>B!$E62</f>
        <v>0</v>
      </c>
      <c r="AC14">
        <f>'C'!$E62</f>
        <v>0</v>
      </c>
      <c r="AD14" t="b">
        <f>IF(AA14="Oui",12,FALSE)</f>
        <v>0</v>
      </c>
      <c r="AE14" t="b">
        <f t="shared" ref="AE14:AF14" si="23">IF(AB14="Oui",12,FALSE)</f>
        <v>0</v>
      </c>
      <c r="AF14" t="b">
        <f t="shared" si="23"/>
        <v>0</v>
      </c>
    </row>
    <row r="15" spans="1:32" x14ac:dyDescent="0.35">
      <c r="A15">
        <v>2008</v>
      </c>
      <c r="H15" t="e">
        <f t="shared" si="19"/>
        <v>#N/A</v>
      </c>
      <c r="I15" t="e">
        <f t="shared" si="20"/>
        <v>#N/A</v>
      </c>
      <c r="J15" t="e">
        <f t="shared" si="21"/>
        <v>#N/A</v>
      </c>
      <c r="K15" t="str">
        <f>CONCATENATE(A!$D$122,":",A!$I$122)</f>
        <v>Autre:</v>
      </c>
      <c r="L15" t="str">
        <f>CONCATENATE(B!$D$122,":",B!$I$122)</f>
        <v>Autre:</v>
      </c>
      <c r="M15" t="str">
        <f>CONCATENATE('C'!$D$122,":",'C'!$I$122)</f>
        <v>Autre:</v>
      </c>
      <c r="N15">
        <f>A!$E$122</f>
        <v>0</v>
      </c>
      <c r="O15">
        <f>B!$E$122</f>
        <v>0</v>
      </c>
      <c r="P15">
        <f>'C'!$E$122</f>
        <v>0</v>
      </c>
      <c r="Q15" t="b">
        <f>IF(N15="Oui",13,FALSE)</f>
        <v>0</v>
      </c>
      <c r="R15" t="b">
        <f>IF(O15="Oui",13,FALSE)</f>
        <v>0</v>
      </c>
      <c r="S15" t="b">
        <f>IF(P15="Oui",13,FALSE)</f>
        <v>0</v>
      </c>
      <c r="U15" t="e">
        <f t="shared" si="12"/>
        <v>#N/A</v>
      </c>
      <c r="V15" t="e">
        <f t="shared" si="13"/>
        <v>#N/A</v>
      </c>
      <c r="W15" t="e">
        <f t="shared" si="15"/>
        <v>#N/A</v>
      </c>
      <c r="X15" t="str">
        <f>CONCATENATE(A!$D$63,":",A!$I$63)</f>
        <v>Autre:</v>
      </c>
      <c r="Y15" t="str">
        <f>CONCATENATE(B!$D$63,":",B!$I$63)</f>
        <v>Autre:</v>
      </c>
      <c r="Z15" t="str">
        <f>CONCATENATE('C'!$D$63,":",'C'!$I$63)</f>
        <v>Autre:</v>
      </c>
      <c r="AA15">
        <f>A!$E63</f>
        <v>0</v>
      </c>
      <c r="AB15">
        <f>B!$E63</f>
        <v>0</v>
      </c>
      <c r="AC15">
        <f>'C'!$E63</f>
        <v>0</v>
      </c>
      <c r="AD15" t="b">
        <f>IF(AA15="Oui",13,FALSE)</f>
        <v>0</v>
      </c>
      <c r="AE15" t="b">
        <f t="shared" ref="AE15:AF15" si="24">IF(AB15="Oui",13,FALSE)</f>
        <v>0</v>
      </c>
      <c r="AF15" t="b">
        <f t="shared" si="24"/>
        <v>0</v>
      </c>
    </row>
    <row r="16" spans="1:32" x14ac:dyDescent="0.35">
      <c r="A16">
        <v>2009</v>
      </c>
      <c r="H16" t="e">
        <f t="shared" si="19"/>
        <v>#N/A</v>
      </c>
      <c r="I16" t="e">
        <f t="shared" si="20"/>
        <v>#N/A</v>
      </c>
      <c r="J16" t="e">
        <f t="shared" si="21"/>
        <v>#N/A</v>
      </c>
      <c r="K16" t="str">
        <f>CONCATENATE(A!$D$123,":",A!$I$123)</f>
        <v>Autre:</v>
      </c>
      <c r="L16" t="str">
        <f>CONCATENATE(B!$D$123,":",B!$I$123)</f>
        <v>Autre:</v>
      </c>
      <c r="M16" t="str">
        <f>CONCATENATE('C'!$D$123,":",'C'!$I$123)</f>
        <v>Autre:</v>
      </c>
      <c r="N16">
        <f>A!$E$123</f>
        <v>0</v>
      </c>
      <c r="O16">
        <f>B!$E$123</f>
        <v>0</v>
      </c>
      <c r="P16">
        <f>'C'!$E$123</f>
        <v>0</v>
      </c>
      <c r="Q16" t="b">
        <f>IF(N16="Oui",14,FALSE)</f>
        <v>0</v>
      </c>
      <c r="R16" t="b">
        <f>IF(O16="Oui",14,FALSE)</f>
        <v>0</v>
      </c>
      <c r="S16" t="b">
        <f>IF(P16="Oui",14,FALSE)</f>
        <v>0</v>
      </c>
      <c r="U16" t="e">
        <f t="shared" si="12"/>
        <v>#N/A</v>
      </c>
      <c r="V16" t="e">
        <f t="shared" si="13"/>
        <v>#N/A</v>
      </c>
      <c r="W16" t="e">
        <f t="shared" si="15"/>
        <v>#N/A</v>
      </c>
      <c r="X16" t="str">
        <f>CONCATENATE(A!$D$64,":",A!$I$64)</f>
        <v>Autre:</v>
      </c>
      <c r="Y16" t="str">
        <f>CONCATENATE(B!$D$64,":",B!$I$64)</f>
        <v>Autre:</v>
      </c>
      <c r="Z16" t="str">
        <f>CONCATENATE('C'!$D$64,":",'C'!$I$64)</f>
        <v>Autre:</v>
      </c>
      <c r="AA16">
        <f>A!$E64</f>
        <v>0</v>
      </c>
      <c r="AB16">
        <f>B!$E64</f>
        <v>0</v>
      </c>
      <c r="AC16">
        <f>'C'!$E64</f>
        <v>0</v>
      </c>
      <c r="AD16" t="b">
        <f>IF(AA16="Oui",14,FALSE)</f>
        <v>0</v>
      </c>
      <c r="AE16" t="b">
        <f t="shared" ref="AE16:AF16" si="25">IF(AB16="Oui",14,FALSE)</f>
        <v>0</v>
      </c>
      <c r="AF16" t="b">
        <f t="shared" si="25"/>
        <v>0</v>
      </c>
    </row>
    <row r="17" spans="1:32" x14ac:dyDescent="0.35">
      <c r="A17">
        <v>2010</v>
      </c>
      <c r="H17" t="e">
        <f t="shared" si="19"/>
        <v>#N/A</v>
      </c>
      <c r="I17" t="e">
        <f t="shared" si="20"/>
        <v>#N/A</v>
      </c>
      <c r="J17" t="e">
        <f t="shared" si="21"/>
        <v>#N/A</v>
      </c>
      <c r="K17" t="str">
        <f>CONCATENATE(A!$D$124,":",A!$I$124)</f>
        <v>Autre:</v>
      </c>
      <c r="L17" t="str">
        <f>CONCATENATE(B!$D$124,":",B!$I$124)</f>
        <v>Autre:</v>
      </c>
      <c r="M17" t="str">
        <f>CONCATENATE('C'!$D$124,":",'C'!$I$124)</f>
        <v>Autre:</v>
      </c>
      <c r="N17">
        <f>A!$E$124</f>
        <v>0</v>
      </c>
      <c r="O17">
        <f>B!$E$124</f>
        <v>0</v>
      </c>
      <c r="P17">
        <f>'C'!$E$124</f>
        <v>0</v>
      </c>
      <c r="Q17" t="b">
        <f>IF(N17="Oui",15,FALSE)</f>
        <v>0</v>
      </c>
      <c r="R17" t="b">
        <f>IF(O17="Oui",15,FALSE)</f>
        <v>0</v>
      </c>
      <c r="S17" t="b">
        <f>IF(P17="Oui",15,FALSE)</f>
        <v>0</v>
      </c>
      <c r="U17" t="e">
        <f t="shared" si="12"/>
        <v>#N/A</v>
      </c>
      <c r="V17" t="e">
        <f t="shared" si="13"/>
        <v>#N/A</v>
      </c>
      <c r="W17" t="e">
        <f t="shared" si="15"/>
        <v>#N/A</v>
      </c>
      <c r="X17" t="str">
        <f>CONCATENATE(A!$D$65,":",A!$I$65)</f>
        <v>Autre:</v>
      </c>
      <c r="Y17" t="str">
        <f>CONCATENATE(B!$D$65,":",B!$I$65)</f>
        <v>Autre:</v>
      </c>
      <c r="Z17" t="str">
        <f>CONCATENATE('C'!$D$65,":",'C'!$I$65)</f>
        <v>Autre:</v>
      </c>
      <c r="AA17">
        <f>A!$E65</f>
        <v>0</v>
      </c>
      <c r="AB17">
        <f>B!$E65</f>
        <v>0</v>
      </c>
      <c r="AC17">
        <f>'C'!$E65</f>
        <v>0</v>
      </c>
      <c r="AD17" t="b">
        <f>IF(AA17="Oui",15,FALSE)</f>
        <v>0</v>
      </c>
      <c r="AE17" t="b">
        <f t="shared" ref="AE17:AF17" si="26">IF(AB17="Oui",15,FALSE)</f>
        <v>0</v>
      </c>
      <c r="AF17" t="b">
        <f t="shared" si="26"/>
        <v>0</v>
      </c>
    </row>
    <row r="18" spans="1:32" x14ac:dyDescent="0.35">
      <c r="A18">
        <v>2011</v>
      </c>
    </row>
    <row r="19" spans="1:32" x14ac:dyDescent="0.35">
      <c r="A19">
        <v>2012</v>
      </c>
    </row>
    <row r="20" spans="1:32" x14ac:dyDescent="0.35">
      <c r="A20">
        <v>2013</v>
      </c>
    </row>
    <row r="21" spans="1:32" x14ac:dyDescent="0.35">
      <c r="A21">
        <v>2014</v>
      </c>
    </row>
    <row r="22" spans="1:32" x14ac:dyDescent="0.35">
      <c r="A22">
        <v>2015</v>
      </c>
    </row>
    <row r="23" spans="1:32" x14ac:dyDescent="0.35">
      <c r="A23">
        <v>2016</v>
      </c>
    </row>
    <row r="24" spans="1:32" x14ac:dyDescent="0.35">
      <c r="A24">
        <v>2017</v>
      </c>
    </row>
    <row r="25" spans="1:32" x14ac:dyDescent="0.35">
      <c r="A25">
        <v>2018</v>
      </c>
    </row>
    <row r="26" spans="1:32" x14ac:dyDescent="0.35">
      <c r="A26">
        <v>2019</v>
      </c>
    </row>
    <row r="27" spans="1:32" x14ac:dyDescent="0.35">
      <c r="A27">
        <v>2020</v>
      </c>
    </row>
    <row r="28" spans="1:32" x14ac:dyDescent="0.35">
      <c r="A28">
        <v>2021</v>
      </c>
    </row>
    <row r="29" spans="1:32" x14ac:dyDescent="0.35">
      <c r="A29">
        <v>2022</v>
      </c>
    </row>
    <row r="33" spans="1:2" x14ac:dyDescent="0.35">
      <c r="A33" t="s">
        <v>166</v>
      </c>
      <c r="B33">
        <v>0</v>
      </c>
    </row>
    <row r="34" spans="1:2" x14ac:dyDescent="0.35">
      <c r="A34" t="s">
        <v>41</v>
      </c>
      <c r="B34">
        <v>1</v>
      </c>
    </row>
    <row r="35" spans="1:2" x14ac:dyDescent="0.35">
      <c r="A35" t="s">
        <v>42</v>
      </c>
      <c r="B35">
        <v>2</v>
      </c>
    </row>
    <row r="36" spans="1:2" x14ac:dyDescent="0.35">
      <c r="A36" t="s">
        <v>43</v>
      </c>
      <c r="B36">
        <v>3</v>
      </c>
    </row>
    <row r="37" spans="1:2" x14ac:dyDescent="0.35">
      <c r="A37" t="s">
        <v>44</v>
      </c>
      <c r="B37">
        <v>4</v>
      </c>
    </row>
    <row r="39" spans="1:2" x14ac:dyDescent="0.35">
      <c r="A39" t="s">
        <v>0</v>
      </c>
    </row>
    <row r="40" spans="1:2" x14ac:dyDescent="0.35">
      <c r="A40" t="s">
        <v>1</v>
      </c>
    </row>
    <row r="41" spans="1:2" x14ac:dyDescent="0.35">
      <c r="A41" t="s">
        <v>61</v>
      </c>
    </row>
    <row r="43" spans="1:2" x14ac:dyDescent="0.35">
      <c r="A43" t="s">
        <v>41</v>
      </c>
    </row>
    <row r="44" spans="1:2" x14ac:dyDescent="0.35">
      <c r="A44" t="s">
        <v>42</v>
      </c>
    </row>
    <row r="45" spans="1:2" x14ac:dyDescent="0.35">
      <c r="A45" t="s">
        <v>43</v>
      </c>
    </row>
    <row r="46" spans="1:2" x14ac:dyDescent="0.35">
      <c r="A46" t="s">
        <v>44</v>
      </c>
    </row>
    <row r="47" spans="1:2" x14ac:dyDescent="0.35">
      <c r="A47" t="s">
        <v>61</v>
      </c>
    </row>
    <row r="49" spans="1:1" x14ac:dyDescent="0.35">
      <c r="A49" t="s">
        <v>49</v>
      </c>
    </row>
    <row r="50" spans="1:1" x14ac:dyDescent="0.35">
      <c r="A50" t="s">
        <v>50</v>
      </c>
    </row>
    <row r="51" spans="1:1" x14ac:dyDescent="0.35">
      <c r="A51" t="s">
        <v>51</v>
      </c>
    </row>
    <row r="52" spans="1:1" x14ac:dyDescent="0.35">
      <c r="A52" t="s">
        <v>52</v>
      </c>
    </row>
    <row r="53" spans="1:1" x14ac:dyDescent="0.35">
      <c r="A53" t="s">
        <v>53</v>
      </c>
    </row>
    <row r="54" spans="1:1" x14ac:dyDescent="0.35">
      <c r="A54" t="s">
        <v>54</v>
      </c>
    </row>
    <row r="55" spans="1:1" x14ac:dyDescent="0.35">
      <c r="A55" t="s">
        <v>55</v>
      </c>
    </row>
    <row r="56" spans="1:1" x14ac:dyDescent="0.35">
      <c r="A56" t="s">
        <v>56</v>
      </c>
    </row>
    <row r="57" spans="1:1" x14ac:dyDescent="0.35">
      <c r="A57" t="s">
        <v>57</v>
      </c>
    </row>
    <row r="58" spans="1:1" x14ac:dyDescent="0.35">
      <c r="A58" t="s">
        <v>58</v>
      </c>
    </row>
    <row r="59" spans="1:1" x14ac:dyDescent="0.35">
      <c r="A59" t="s">
        <v>59</v>
      </c>
    </row>
    <row r="60" spans="1:1" x14ac:dyDescent="0.35">
      <c r="A60" t="s">
        <v>60</v>
      </c>
    </row>
    <row r="61" spans="1:1" x14ac:dyDescent="0.35">
      <c r="A61" t="s">
        <v>114</v>
      </c>
    </row>
    <row r="65" spans="14:23" x14ac:dyDescent="0.35">
      <c r="N65" s="7"/>
      <c r="O65" s="7"/>
      <c r="P65" s="7"/>
      <c r="Q65" s="7"/>
      <c r="R65" s="7"/>
      <c r="S65" s="7"/>
      <c r="T65" s="7"/>
      <c r="U65" s="7"/>
      <c r="V65" s="7"/>
      <c r="W65" s="7"/>
    </row>
    <row r="66" spans="14:23" ht="15.5" x14ac:dyDescent="0.35">
      <c r="N66" s="7"/>
      <c r="O66" s="7"/>
      <c r="P66" s="7"/>
      <c r="Q66" s="21" t="s">
        <v>65</v>
      </c>
      <c r="R66" s="21"/>
      <c r="S66" s="21"/>
      <c r="T66" s="21" t="s">
        <v>66</v>
      </c>
      <c r="U66" s="7"/>
      <c r="V66" s="7"/>
      <c r="W66" s="7"/>
    </row>
    <row r="67" spans="14:23" x14ac:dyDescent="0.35">
      <c r="N67" s="7"/>
      <c r="O67" s="7"/>
      <c r="P67" s="7"/>
      <c r="Q67" s="7" t="s">
        <v>115</v>
      </c>
      <c r="R67" s="7"/>
      <c r="S67" s="7"/>
      <c r="T67" s="7" t="s">
        <v>70</v>
      </c>
      <c r="U67" s="7"/>
      <c r="V67" s="7"/>
      <c r="W67" s="7"/>
    </row>
    <row r="68" spans="14:23" x14ac:dyDescent="0.35">
      <c r="N68" s="7"/>
      <c r="O68" s="7"/>
      <c r="P68" s="7"/>
      <c r="Q68" s="7" t="s">
        <v>67</v>
      </c>
      <c r="R68" s="7"/>
      <c r="S68" s="7"/>
      <c r="T68" s="7" t="s">
        <v>71</v>
      </c>
      <c r="U68" s="7"/>
      <c r="V68" s="7"/>
      <c r="W68" s="7"/>
    </row>
    <row r="69" spans="14:23" x14ac:dyDescent="0.35">
      <c r="N69" s="7"/>
      <c r="O69" s="7"/>
      <c r="P69" s="7"/>
      <c r="Q69" s="7" t="s">
        <v>68</v>
      </c>
      <c r="R69" s="7"/>
      <c r="S69" s="7"/>
      <c r="T69" s="7" t="s">
        <v>72</v>
      </c>
      <c r="U69" s="7"/>
      <c r="V69" s="7"/>
      <c r="W69" s="7"/>
    </row>
    <row r="70" spans="14:23" x14ac:dyDescent="0.35">
      <c r="N70" s="7"/>
      <c r="O70" s="7"/>
      <c r="P70" s="7"/>
      <c r="Q70" s="7" t="s">
        <v>69</v>
      </c>
      <c r="R70" s="7"/>
      <c r="S70" s="7"/>
      <c r="T70" s="7" t="s">
        <v>148</v>
      </c>
      <c r="U70" s="7"/>
      <c r="V70" s="7"/>
      <c r="W70" s="7"/>
    </row>
    <row r="71" spans="14:23" x14ac:dyDescent="0.35">
      <c r="N71" s="7"/>
      <c r="O71" s="7"/>
      <c r="P71" s="7"/>
      <c r="Q71" s="7"/>
      <c r="R71" s="7"/>
      <c r="S71" s="7"/>
      <c r="T71" s="7"/>
      <c r="U71" s="7"/>
      <c r="V71" s="7"/>
      <c r="W71" s="7"/>
    </row>
    <row r="72" spans="14:23" x14ac:dyDescent="0.35">
      <c r="N72" s="7"/>
      <c r="O72" s="7"/>
      <c r="P72" s="7"/>
      <c r="Q72" s="7"/>
      <c r="R72" s="7"/>
      <c r="S72" s="7"/>
      <c r="T72" s="7"/>
      <c r="U72" s="7"/>
      <c r="V72" s="7"/>
      <c r="W72" s="7"/>
    </row>
  </sheetData>
  <mergeCells count="2">
    <mergeCell ref="H2:S2"/>
    <mergeCell ref="U2:AF2"/>
  </mergeCells>
  <phoneticPr fontId="1" type="noConversion"/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4FAFC-472B-4648-8B76-37EE2BD4B42B}">
  <sheetPr codeName="Feuil5">
    <tabColor theme="5"/>
  </sheetPr>
  <dimension ref="A1:D682"/>
  <sheetViews>
    <sheetView topLeftCell="A664" workbookViewId="0">
      <selection activeCell="J677" sqref="J677"/>
    </sheetView>
  </sheetViews>
  <sheetFormatPr baseColWidth="10" defaultRowHeight="14.5" x14ac:dyDescent="0.35"/>
  <cols>
    <col min="1" max="1" width="13.453125" bestFit="1" customWidth="1"/>
    <col min="2" max="2" width="11.453125" customWidth="1"/>
    <col min="3" max="3" width="30" bestFit="1" customWidth="1"/>
  </cols>
  <sheetData>
    <row r="1" spans="1:4" x14ac:dyDescent="0.35">
      <c r="A1" t="s">
        <v>23</v>
      </c>
      <c r="B1" t="s">
        <v>24</v>
      </c>
      <c r="C1" t="s">
        <v>25</v>
      </c>
      <c r="D1" t="s">
        <v>26</v>
      </c>
    </row>
    <row r="2" spans="1:4" x14ac:dyDescent="0.35">
      <c r="A2" t="s">
        <v>167</v>
      </c>
      <c r="B2" t="s">
        <v>168</v>
      </c>
      <c r="C2" t="s">
        <v>97</v>
      </c>
      <c r="D2">
        <f>Intro!C3</f>
        <v>0</v>
      </c>
    </row>
    <row r="3" spans="1:4" x14ac:dyDescent="0.35">
      <c r="A3" t="s">
        <v>167</v>
      </c>
      <c r="B3" t="s">
        <v>168</v>
      </c>
      <c r="C3" t="s">
        <v>150</v>
      </c>
      <c r="D3">
        <f>Intro!C4</f>
        <v>0</v>
      </c>
    </row>
    <row r="4" spans="1:4" x14ac:dyDescent="0.35">
      <c r="A4" t="s">
        <v>167</v>
      </c>
      <c r="B4" t="s">
        <v>168</v>
      </c>
      <c r="C4" t="s">
        <v>98</v>
      </c>
      <c r="D4">
        <f>Intro!C5</f>
        <v>0</v>
      </c>
    </row>
    <row r="5" spans="1:4" x14ac:dyDescent="0.35">
      <c r="A5" t="s">
        <v>167</v>
      </c>
      <c r="B5" t="s">
        <v>168</v>
      </c>
      <c r="C5" t="s">
        <v>111</v>
      </c>
      <c r="D5">
        <f>Intro!C6</f>
        <v>0</v>
      </c>
    </row>
    <row r="6" spans="1:4" x14ac:dyDescent="0.35">
      <c r="A6" t="s">
        <v>167</v>
      </c>
      <c r="B6" t="s">
        <v>168</v>
      </c>
      <c r="C6" t="s">
        <v>130</v>
      </c>
      <c r="D6">
        <f>Intro!C7</f>
        <v>0</v>
      </c>
    </row>
    <row r="7" spans="1:4" x14ac:dyDescent="0.35">
      <c r="A7" t="s">
        <v>113</v>
      </c>
      <c r="B7" t="s">
        <v>7</v>
      </c>
      <c r="C7" t="s">
        <v>128</v>
      </c>
      <c r="D7">
        <f>'Identification Épisode '!C4</f>
        <v>0</v>
      </c>
    </row>
    <row r="8" spans="1:4" x14ac:dyDescent="0.35">
      <c r="A8" t="s">
        <v>113</v>
      </c>
      <c r="B8" t="s">
        <v>8</v>
      </c>
      <c r="C8" t="s">
        <v>128</v>
      </c>
      <c r="D8">
        <f>'Identification Épisode '!C5</f>
        <v>0</v>
      </c>
    </row>
    <row r="9" spans="1:4" x14ac:dyDescent="0.35">
      <c r="A9" t="s">
        <v>113</v>
      </c>
      <c r="B9" t="s">
        <v>9</v>
      </c>
      <c r="C9" t="s">
        <v>128</v>
      </c>
      <c r="D9">
        <f>'Identification Épisode '!C6</f>
        <v>0</v>
      </c>
    </row>
    <row r="10" spans="1:4" x14ac:dyDescent="0.35">
      <c r="A10" t="s">
        <v>113</v>
      </c>
      <c r="B10" t="s">
        <v>10</v>
      </c>
      <c r="C10" t="s">
        <v>128</v>
      </c>
      <c r="D10">
        <f>'Identification Épisode '!C7</f>
        <v>0</v>
      </c>
    </row>
    <row r="11" spans="1:4" x14ac:dyDescent="0.35">
      <c r="A11" t="s">
        <v>113</v>
      </c>
      <c r="B11" t="s">
        <v>11</v>
      </c>
      <c r="C11" t="s">
        <v>128</v>
      </c>
      <c r="D11">
        <f>'Identification Épisode '!C8</f>
        <v>0</v>
      </c>
    </row>
    <row r="12" spans="1:4" x14ac:dyDescent="0.35">
      <c r="A12" t="s">
        <v>113</v>
      </c>
      <c r="B12" t="s">
        <v>12</v>
      </c>
      <c r="C12" t="s">
        <v>128</v>
      </c>
      <c r="D12">
        <f>'Identification Épisode '!C9</f>
        <v>0</v>
      </c>
    </row>
    <row r="13" spans="1:4" x14ac:dyDescent="0.35">
      <c r="A13" t="s">
        <v>113</v>
      </c>
      <c r="B13" t="s">
        <v>13</v>
      </c>
      <c r="C13" t="s">
        <v>128</v>
      </c>
      <c r="D13">
        <f>'Identification Épisode '!C10</f>
        <v>0</v>
      </c>
    </row>
    <row r="14" spans="1:4" x14ac:dyDescent="0.35">
      <c r="A14" t="s">
        <v>113</v>
      </c>
      <c r="B14" t="s">
        <v>14</v>
      </c>
      <c r="C14" t="s">
        <v>128</v>
      </c>
      <c r="D14">
        <f>'Identification Épisode '!C11</f>
        <v>0</v>
      </c>
    </row>
    <row r="15" spans="1:4" x14ac:dyDescent="0.35">
      <c r="A15" t="s">
        <v>113</v>
      </c>
      <c r="B15" t="s">
        <v>15</v>
      </c>
      <c r="C15" t="s">
        <v>128</v>
      </c>
      <c r="D15">
        <f>'Identification Épisode '!C12</f>
        <v>0</v>
      </c>
    </row>
    <row r="16" spans="1:4" x14ac:dyDescent="0.35">
      <c r="A16" t="s">
        <v>113</v>
      </c>
      <c r="B16" t="s">
        <v>16</v>
      </c>
      <c r="C16" t="s">
        <v>128</v>
      </c>
      <c r="D16">
        <f>'Identification Épisode '!C13</f>
        <v>0</v>
      </c>
    </row>
    <row r="17" spans="1:4" x14ac:dyDescent="0.35">
      <c r="A17" t="s">
        <v>113</v>
      </c>
      <c r="B17" t="s">
        <v>7</v>
      </c>
      <c r="C17" t="s">
        <v>46</v>
      </c>
      <c r="D17">
        <f>'Identification Épisode '!D4</f>
        <v>0</v>
      </c>
    </row>
    <row r="18" spans="1:4" x14ac:dyDescent="0.35">
      <c r="A18" t="s">
        <v>113</v>
      </c>
      <c r="B18" t="s">
        <v>8</v>
      </c>
      <c r="C18" t="s">
        <v>46</v>
      </c>
      <c r="D18">
        <f>'Identification Épisode '!D5</f>
        <v>0</v>
      </c>
    </row>
    <row r="19" spans="1:4" x14ac:dyDescent="0.35">
      <c r="A19" t="s">
        <v>113</v>
      </c>
      <c r="B19" t="s">
        <v>9</v>
      </c>
      <c r="C19" t="s">
        <v>46</v>
      </c>
      <c r="D19">
        <f>'Identification Épisode '!D6</f>
        <v>0</v>
      </c>
    </row>
    <row r="20" spans="1:4" x14ac:dyDescent="0.35">
      <c r="A20" t="s">
        <v>113</v>
      </c>
      <c r="B20" t="s">
        <v>10</v>
      </c>
      <c r="C20" t="s">
        <v>46</v>
      </c>
      <c r="D20">
        <f>'Identification Épisode '!D7</f>
        <v>0</v>
      </c>
    </row>
    <row r="21" spans="1:4" x14ac:dyDescent="0.35">
      <c r="A21" t="s">
        <v>113</v>
      </c>
      <c r="B21" t="s">
        <v>11</v>
      </c>
      <c r="C21" t="s">
        <v>46</v>
      </c>
      <c r="D21">
        <f>'Identification Épisode '!D8</f>
        <v>0</v>
      </c>
    </row>
    <row r="22" spans="1:4" x14ac:dyDescent="0.35">
      <c r="A22" t="s">
        <v>113</v>
      </c>
      <c r="B22" t="s">
        <v>12</v>
      </c>
      <c r="C22" t="s">
        <v>46</v>
      </c>
      <c r="D22">
        <f>'Identification Épisode '!D9</f>
        <v>0</v>
      </c>
    </row>
    <row r="23" spans="1:4" x14ac:dyDescent="0.35">
      <c r="A23" t="s">
        <v>113</v>
      </c>
      <c r="B23" t="s">
        <v>13</v>
      </c>
      <c r="C23" t="s">
        <v>46</v>
      </c>
      <c r="D23">
        <f>'Identification Épisode '!D10</f>
        <v>0</v>
      </c>
    </row>
    <row r="24" spans="1:4" x14ac:dyDescent="0.35">
      <c r="A24" t="s">
        <v>113</v>
      </c>
      <c r="B24" t="s">
        <v>14</v>
      </c>
      <c r="C24" t="s">
        <v>46</v>
      </c>
      <c r="D24">
        <f>'Identification Épisode '!D11</f>
        <v>0</v>
      </c>
    </row>
    <row r="25" spans="1:4" x14ac:dyDescent="0.35">
      <c r="A25" t="s">
        <v>113</v>
      </c>
      <c r="B25" t="s">
        <v>15</v>
      </c>
      <c r="C25" t="s">
        <v>46</v>
      </c>
      <c r="D25">
        <f>'Identification Épisode '!D12</f>
        <v>0</v>
      </c>
    </row>
    <row r="26" spans="1:4" x14ac:dyDescent="0.35">
      <c r="A26" t="s">
        <v>113</v>
      </c>
      <c r="B26" t="s">
        <v>16</v>
      </c>
      <c r="C26" t="s">
        <v>46</v>
      </c>
      <c r="D26">
        <f>'Identification Épisode '!D13</f>
        <v>0</v>
      </c>
    </row>
    <row r="27" spans="1:4" x14ac:dyDescent="0.35">
      <c r="A27" t="s">
        <v>113</v>
      </c>
      <c r="B27" t="s">
        <v>7</v>
      </c>
      <c r="C27" t="s">
        <v>47</v>
      </c>
      <c r="D27">
        <f>'Identification Épisode '!E4</f>
        <v>0</v>
      </c>
    </row>
    <row r="28" spans="1:4" x14ac:dyDescent="0.35">
      <c r="A28" t="s">
        <v>113</v>
      </c>
      <c r="B28" t="s">
        <v>8</v>
      </c>
      <c r="C28" t="s">
        <v>47</v>
      </c>
      <c r="D28">
        <f>'Identification Épisode '!E5</f>
        <v>0</v>
      </c>
    </row>
    <row r="29" spans="1:4" x14ac:dyDescent="0.35">
      <c r="A29" t="s">
        <v>113</v>
      </c>
      <c r="B29" t="s">
        <v>9</v>
      </c>
      <c r="C29" t="s">
        <v>47</v>
      </c>
      <c r="D29">
        <f>'Identification Épisode '!E6</f>
        <v>0</v>
      </c>
    </row>
    <row r="30" spans="1:4" x14ac:dyDescent="0.35">
      <c r="A30" t="s">
        <v>113</v>
      </c>
      <c r="B30" t="s">
        <v>10</v>
      </c>
      <c r="C30" t="s">
        <v>47</v>
      </c>
      <c r="D30">
        <f>'Identification Épisode '!E7</f>
        <v>0</v>
      </c>
    </row>
    <row r="31" spans="1:4" x14ac:dyDescent="0.35">
      <c r="A31" t="s">
        <v>113</v>
      </c>
      <c r="B31" t="s">
        <v>11</v>
      </c>
      <c r="C31" t="s">
        <v>47</v>
      </c>
      <c r="D31">
        <f>'Identification Épisode '!E8</f>
        <v>0</v>
      </c>
    </row>
    <row r="32" spans="1:4" x14ac:dyDescent="0.35">
      <c r="A32" t="s">
        <v>113</v>
      </c>
      <c r="B32" t="s">
        <v>12</v>
      </c>
      <c r="C32" t="s">
        <v>47</v>
      </c>
      <c r="D32">
        <f>'Identification Épisode '!E9</f>
        <v>0</v>
      </c>
    </row>
    <row r="33" spans="1:4" x14ac:dyDescent="0.35">
      <c r="A33" t="s">
        <v>113</v>
      </c>
      <c r="B33" t="s">
        <v>13</v>
      </c>
      <c r="C33" t="s">
        <v>47</v>
      </c>
      <c r="D33">
        <f>'Identification Épisode '!E10</f>
        <v>0</v>
      </c>
    </row>
    <row r="34" spans="1:4" x14ac:dyDescent="0.35">
      <c r="A34" t="s">
        <v>113</v>
      </c>
      <c r="B34" t="s">
        <v>14</v>
      </c>
      <c r="C34" t="s">
        <v>47</v>
      </c>
      <c r="D34">
        <f>'Identification Épisode '!E11</f>
        <v>0</v>
      </c>
    </row>
    <row r="35" spans="1:4" x14ac:dyDescent="0.35">
      <c r="A35" t="s">
        <v>113</v>
      </c>
      <c r="B35" t="s">
        <v>15</v>
      </c>
      <c r="C35" t="s">
        <v>47</v>
      </c>
      <c r="D35">
        <f>'Identification Épisode '!E12</f>
        <v>0</v>
      </c>
    </row>
    <row r="36" spans="1:4" x14ac:dyDescent="0.35">
      <c r="A36" t="s">
        <v>113</v>
      </c>
      <c r="B36" t="s">
        <v>16</v>
      </c>
      <c r="C36" t="s">
        <v>47</v>
      </c>
      <c r="D36">
        <f>'Identification Épisode '!E13</f>
        <v>0</v>
      </c>
    </row>
    <row r="37" spans="1:4" x14ac:dyDescent="0.35">
      <c r="A37" t="s">
        <v>113</v>
      </c>
      <c r="B37" t="s">
        <v>7</v>
      </c>
      <c r="C37" t="s">
        <v>48</v>
      </c>
      <c r="D37">
        <f>'Identification Épisode '!F4</f>
        <v>0</v>
      </c>
    </row>
    <row r="38" spans="1:4" x14ac:dyDescent="0.35">
      <c r="A38" t="s">
        <v>113</v>
      </c>
      <c r="B38" t="s">
        <v>8</v>
      </c>
      <c r="C38" t="s">
        <v>48</v>
      </c>
      <c r="D38">
        <f>'Identification Épisode '!F5</f>
        <v>0</v>
      </c>
    </row>
    <row r="39" spans="1:4" x14ac:dyDescent="0.35">
      <c r="A39" t="s">
        <v>113</v>
      </c>
      <c r="B39" t="s">
        <v>9</v>
      </c>
      <c r="C39" t="s">
        <v>48</v>
      </c>
      <c r="D39">
        <f>'Identification Épisode '!F6</f>
        <v>0</v>
      </c>
    </row>
    <row r="40" spans="1:4" x14ac:dyDescent="0.35">
      <c r="A40" t="s">
        <v>113</v>
      </c>
      <c r="B40" t="s">
        <v>10</v>
      </c>
      <c r="C40" t="s">
        <v>48</v>
      </c>
      <c r="D40">
        <f>'Identification Épisode '!F7</f>
        <v>0</v>
      </c>
    </row>
    <row r="41" spans="1:4" x14ac:dyDescent="0.35">
      <c r="A41" t="s">
        <v>113</v>
      </c>
      <c r="B41" t="s">
        <v>11</v>
      </c>
      <c r="C41" t="s">
        <v>48</v>
      </c>
      <c r="D41">
        <f>'Identification Épisode '!F8</f>
        <v>0</v>
      </c>
    </row>
    <row r="42" spans="1:4" x14ac:dyDescent="0.35">
      <c r="A42" t="s">
        <v>113</v>
      </c>
      <c r="B42" t="s">
        <v>12</v>
      </c>
      <c r="C42" t="s">
        <v>48</v>
      </c>
      <c r="D42">
        <f>'Identification Épisode '!F9</f>
        <v>0</v>
      </c>
    </row>
    <row r="43" spans="1:4" x14ac:dyDescent="0.35">
      <c r="A43" t="s">
        <v>113</v>
      </c>
      <c r="B43" t="s">
        <v>13</v>
      </c>
      <c r="C43" t="s">
        <v>48</v>
      </c>
      <c r="D43">
        <f>'Identification Épisode '!F10</f>
        <v>0</v>
      </c>
    </row>
    <row r="44" spans="1:4" x14ac:dyDescent="0.35">
      <c r="A44" t="s">
        <v>113</v>
      </c>
      <c r="B44" t="s">
        <v>14</v>
      </c>
      <c r="C44" t="s">
        <v>48</v>
      </c>
      <c r="D44">
        <f>'Identification Épisode '!F11</f>
        <v>0</v>
      </c>
    </row>
    <row r="45" spans="1:4" x14ac:dyDescent="0.35">
      <c r="A45" t="s">
        <v>113</v>
      </c>
      <c r="B45" t="s">
        <v>15</v>
      </c>
      <c r="C45" t="s">
        <v>48</v>
      </c>
      <c r="D45">
        <f>'Identification Épisode '!F12</f>
        <v>0</v>
      </c>
    </row>
    <row r="46" spans="1:4" x14ac:dyDescent="0.35">
      <c r="A46" t="s">
        <v>113</v>
      </c>
      <c r="B46" t="s">
        <v>16</v>
      </c>
      <c r="C46" t="s">
        <v>48</v>
      </c>
      <c r="D46">
        <f>'Identification Épisode '!F13</f>
        <v>0</v>
      </c>
    </row>
    <row r="47" spans="1:4" x14ac:dyDescent="0.35">
      <c r="A47" t="s">
        <v>113</v>
      </c>
      <c r="B47" t="s">
        <v>7</v>
      </c>
      <c r="C47" t="s">
        <v>5</v>
      </c>
      <c r="D47">
        <f>'Identification Épisode '!G4</f>
        <v>0</v>
      </c>
    </row>
    <row r="48" spans="1:4" x14ac:dyDescent="0.35">
      <c r="A48" t="s">
        <v>113</v>
      </c>
      <c r="B48" t="s">
        <v>8</v>
      </c>
      <c r="C48" t="s">
        <v>5</v>
      </c>
      <c r="D48">
        <f>'Identification Épisode '!G5</f>
        <v>0</v>
      </c>
    </row>
    <row r="49" spans="1:4" x14ac:dyDescent="0.35">
      <c r="A49" t="s">
        <v>113</v>
      </c>
      <c r="B49" t="s">
        <v>9</v>
      </c>
      <c r="C49" t="s">
        <v>5</v>
      </c>
      <c r="D49">
        <f>'Identification Épisode '!G6</f>
        <v>0</v>
      </c>
    </row>
    <row r="50" spans="1:4" x14ac:dyDescent="0.35">
      <c r="A50" t="s">
        <v>113</v>
      </c>
      <c r="B50" t="s">
        <v>10</v>
      </c>
      <c r="C50" t="s">
        <v>5</v>
      </c>
      <c r="D50">
        <f>'Identification Épisode '!G7</f>
        <v>0</v>
      </c>
    </row>
    <row r="51" spans="1:4" x14ac:dyDescent="0.35">
      <c r="A51" t="s">
        <v>113</v>
      </c>
      <c r="B51" t="s">
        <v>11</v>
      </c>
      <c r="C51" t="s">
        <v>5</v>
      </c>
      <c r="D51">
        <f>'Identification Épisode '!G8</f>
        <v>0</v>
      </c>
    </row>
    <row r="52" spans="1:4" x14ac:dyDescent="0.35">
      <c r="A52" t="s">
        <v>113</v>
      </c>
      <c r="B52" t="s">
        <v>12</v>
      </c>
      <c r="C52" t="s">
        <v>5</v>
      </c>
      <c r="D52">
        <f>'Identification Épisode '!G9</f>
        <v>0</v>
      </c>
    </row>
    <row r="53" spans="1:4" x14ac:dyDescent="0.35">
      <c r="A53" t="s">
        <v>113</v>
      </c>
      <c r="B53" t="s">
        <v>13</v>
      </c>
      <c r="C53" t="s">
        <v>5</v>
      </c>
      <c r="D53">
        <f>'Identification Épisode '!G10</f>
        <v>0</v>
      </c>
    </row>
    <row r="54" spans="1:4" x14ac:dyDescent="0.35">
      <c r="A54" t="s">
        <v>113</v>
      </c>
      <c r="B54" t="s">
        <v>14</v>
      </c>
      <c r="C54" t="s">
        <v>5</v>
      </c>
      <c r="D54">
        <f>'Identification Épisode '!G11</f>
        <v>0</v>
      </c>
    </row>
    <row r="55" spans="1:4" x14ac:dyDescent="0.35">
      <c r="A55" t="s">
        <v>113</v>
      </c>
      <c r="B55" t="s">
        <v>15</v>
      </c>
      <c r="C55" t="s">
        <v>5</v>
      </c>
      <c r="D55">
        <f>'Identification Épisode '!G12</f>
        <v>0</v>
      </c>
    </row>
    <row r="56" spans="1:4" x14ac:dyDescent="0.35">
      <c r="A56" t="s">
        <v>113</v>
      </c>
      <c r="B56" t="s">
        <v>16</v>
      </c>
      <c r="C56" t="s">
        <v>5</v>
      </c>
      <c r="D56">
        <f>'Identification Épisode '!G13</f>
        <v>0</v>
      </c>
    </row>
    <row r="57" spans="1:4" x14ac:dyDescent="0.35">
      <c r="A57" t="s">
        <v>113</v>
      </c>
      <c r="B57" t="s">
        <v>7</v>
      </c>
      <c r="C57" t="s">
        <v>6</v>
      </c>
      <c r="D57">
        <f>'Identification Épisode '!H4</f>
        <v>0</v>
      </c>
    </row>
    <row r="58" spans="1:4" x14ac:dyDescent="0.35">
      <c r="A58" t="s">
        <v>113</v>
      </c>
      <c r="B58" t="s">
        <v>8</v>
      </c>
      <c r="C58" t="s">
        <v>6</v>
      </c>
      <c r="D58">
        <f>'Identification Épisode '!H5</f>
        <v>0</v>
      </c>
    </row>
    <row r="59" spans="1:4" x14ac:dyDescent="0.35">
      <c r="A59" t="s">
        <v>113</v>
      </c>
      <c r="B59" t="s">
        <v>9</v>
      </c>
      <c r="C59" t="s">
        <v>6</v>
      </c>
      <c r="D59">
        <f>'Identification Épisode '!H6</f>
        <v>0</v>
      </c>
    </row>
    <row r="60" spans="1:4" x14ac:dyDescent="0.35">
      <c r="A60" t="s">
        <v>113</v>
      </c>
      <c r="B60" t="s">
        <v>10</v>
      </c>
      <c r="C60" t="s">
        <v>6</v>
      </c>
      <c r="D60">
        <f>'Identification Épisode '!H7</f>
        <v>0</v>
      </c>
    </row>
    <row r="61" spans="1:4" x14ac:dyDescent="0.35">
      <c r="A61" t="s">
        <v>113</v>
      </c>
      <c r="B61" t="s">
        <v>11</v>
      </c>
      <c r="C61" t="s">
        <v>6</v>
      </c>
      <c r="D61">
        <f>'Identification Épisode '!H8</f>
        <v>0</v>
      </c>
    </row>
    <row r="62" spans="1:4" x14ac:dyDescent="0.35">
      <c r="A62" t="s">
        <v>113</v>
      </c>
      <c r="B62" t="s">
        <v>12</v>
      </c>
      <c r="C62" t="s">
        <v>6</v>
      </c>
      <c r="D62">
        <f>'Identification Épisode '!H9</f>
        <v>0</v>
      </c>
    </row>
    <row r="63" spans="1:4" x14ac:dyDescent="0.35">
      <c r="A63" t="s">
        <v>113</v>
      </c>
      <c r="B63" t="s">
        <v>13</v>
      </c>
      <c r="C63" t="s">
        <v>6</v>
      </c>
      <c r="D63">
        <f>'Identification Épisode '!H10</f>
        <v>0</v>
      </c>
    </row>
    <row r="64" spans="1:4" x14ac:dyDescent="0.35">
      <c r="A64" t="s">
        <v>113</v>
      </c>
      <c r="B64" t="s">
        <v>14</v>
      </c>
      <c r="C64" t="s">
        <v>6</v>
      </c>
      <c r="D64">
        <f>'Identification Épisode '!H11</f>
        <v>0</v>
      </c>
    </row>
    <row r="65" spans="1:4" x14ac:dyDescent="0.35">
      <c r="A65" t="s">
        <v>113</v>
      </c>
      <c r="B65" t="s">
        <v>15</v>
      </c>
      <c r="C65" t="s">
        <v>6</v>
      </c>
      <c r="D65">
        <f>'Identification Épisode '!H12</f>
        <v>0</v>
      </c>
    </row>
    <row r="66" spans="1:4" x14ac:dyDescent="0.35">
      <c r="A66" t="s">
        <v>113</v>
      </c>
      <c r="B66" t="s">
        <v>16</v>
      </c>
      <c r="C66" t="s">
        <v>6</v>
      </c>
      <c r="D66">
        <f>'Identification Épisode '!H13</f>
        <v>0</v>
      </c>
    </row>
    <row r="67" spans="1:4" x14ac:dyDescent="0.35">
      <c r="A67" t="s">
        <v>113</v>
      </c>
      <c r="B67" t="s">
        <v>7</v>
      </c>
      <c r="C67" t="s">
        <v>151</v>
      </c>
      <c r="D67">
        <f>'Identification Épisode '!I4</f>
        <v>0</v>
      </c>
    </row>
    <row r="68" spans="1:4" x14ac:dyDescent="0.35">
      <c r="A68" t="s">
        <v>113</v>
      </c>
      <c r="B68" t="s">
        <v>8</v>
      </c>
      <c r="C68" t="s">
        <v>151</v>
      </c>
      <c r="D68">
        <f>'Identification Épisode '!I5</f>
        <v>0</v>
      </c>
    </row>
    <row r="69" spans="1:4" x14ac:dyDescent="0.35">
      <c r="A69" t="s">
        <v>113</v>
      </c>
      <c r="B69" t="s">
        <v>9</v>
      </c>
      <c r="C69" t="s">
        <v>151</v>
      </c>
      <c r="D69">
        <f>'Identification Épisode '!I6</f>
        <v>0</v>
      </c>
    </row>
    <row r="70" spans="1:4" x14ac:dyDescent="0.35">
      <c r="A70" t="s">
        <v>113</v>
      </c>
      <c r="B70" t="s">
        <v>10</v>
      </c>
      <c r="C70" t="s">
        <v>151</v>
      </c>
      <c r="D70">
        <f>'Identification Épisode '!I7</f>
        <v>0</v>
      </c>
    </row>
    <row r="71" spans="1:4" x14ac:dyDescent="0.35">
      <c r="A71" t="s">
        <v>113</v>
      </c>
      <c r="B71" t="s">
        <v>11</v>
      </c>
      <c r="C71" t="s">
        <v>151</v>
      </c>
      <c r="D71">
        <f>'Identification Épisode '!I8</f>
        <v>0</v>
      </c>
    </row>
    <row r="72" spans="1:4" x14ac:dyDescent="0.35">
      <c r="A72" t="s">
        <v>113</v>
      </c>
      <c r="B72" t="s">
        <v>12</v>
      </c>
      <c r="C72" t="s">
        <v>151</v>
      </c>
      <c r="D72">
        <f>'Identification Épisode '!I9</f>
        <v>0</v>
      </c>
    </row>
    <row r="73" spans="1:4" x14ac:dyDescent="0.35">
      <c r="A73" t="s">
        <v>113</v>
      </c>
      <c r="B73" t="s">
        <v>13</v>
      </c>
      <c r="C73" t="s">
        <v>151</v>
      </c>
      <c r="D73">
        <f>'Identification Épisode '!I10</f>
        <v>0</v>
      </c>
    </row>
    <row r="74" spans="1:4" x14ac:dyDescent="0.35">
      <c r="A74" t="s">
        <v>113</v>
      </c>
      <c r="B74" t="s">
        <v>14</v>
      </c>
      <c r="C74" t="s">
        <v>151</v>
      </c>
      <c r="D74">
        <f>'Identification Épisode '!I11</f>
        <v>0</v>
      </c>
    </row>
    <row r="75" spans="1:4" x14ac:dyDescent="0.35">
      <c r="A75" t="s">
        <v>113</v>
      </c>
      <c r="B75" t="s">
        <v>15</v>
      </c>
      <c r="C75" t="s">
        <v>151</v>
      </c>
      <c r="D75">
        <f>'Identification Épisode '!I12</f>
        <v>0</v>
      </c>
    </row>
    <row r="76" spans="1:4" x14ac:dyDescent="0.35">
      <c r="A76" t="s">
        <v>113</v>
      </c>
      <c r="B76" t="s">
        <v>16</v>
      </c>
      <c r="C76" t="s">
        <v>151</v>
      </c>
      <c r="D76">
        <f>'Identification Épisode '!I13</f>
        <v>0</v>
      </c>
    </row>
    <row r="77" spans="1:4" x14ac:dyDescent="0.35">
      <c r="A77" t="s">
        <v>113</v>
      </c>
      <c r="B77" t="s">
        <v>7</v>
      </c>
      <c r="C77" t="s">
        <v>146</v>
      </c>
      <c r="D77">
        <f>'Identification Épisode '!J4</f>
        <v>0</v>
      </c>
    </row>
    <row r="78" spans="1:4" x14ac:dyDescent="0.35">
      <c r="A78" t="s">
        <v>113</v>
      </c>
      <c r="B78" t="s">
        <v>8</v>
      </c>
      <c r="C78" t="s">
        <v>146</v>
      </c>
      <c r="D78">
        <f>'Identification Épisode '!J5</f>
        <v>0</v>
      </c>
    </row>
    <row r="79" spans="1:4" x14ac:dyDescent="0.35">
      <c r="A79" t="s">
        <v>113</v>
      </c>
      <c r="B79" t="s">
        <v>9</v>
      </c>
      <c r="C79" t="s">
        <v>146</v>
      </c>
      <c r="D79">
        <f>'Identification Épisode '!J6</f>
        <v>0</v>
      </c>
    </row>
    <row r="80" spans="1:4" x14ac:dyDescent="0.35">
      <c r="A80" t="s">
        <v>113</v>
      </c>
      <c r="B80" t="s">
        <v>10</v>
      </c>
      <c r="C80" t="s">
        <v>146</v>
      </c>
      <c r="D80">
        <f>'Identification Épisode '!J7</f>
        <v>0</v>
      </c>
    </row>
    <row r="81" spans="1:4" x14ac:dyDescent="0.35">
      <c r="A81" t="s">
        <v>113</v>
      </c>
      <c r="B81" t="s">
        <v>11</v>
      </c>
      <c r="C81" t="s">
        <v>146</v>
      </c>
      <c r="D81">
        <f>'Identification Épisode '!J8</f>
        <v>0</v>
      </c>
    </row>
    <row r="82" spans="1:4" x14ac:dyDescent="0.35">
      <c r="A82" t="s">
        <v>113</v>
      </c>
      <c r="B82" t="s">
        <v>12</v>
      </c>
      <c r="C82" t="s">
        <v>146</v>
      </c>
      <c r="D82">
        <f>'Identification Épisode '!J9</f>
        <v>0</v>
      </c>
    </row>
    <row r="83" spans="1:4" x14ac:dyDescent="0.35">
      <c r="A83" t="s">
        <v>113</v>
      </c>
      <c r="B83" t="s">
        <v>13</v>
      </c>
      <c r="C83" t="s">
        <v>146</v>
      </c>
      <c r="D83">
        <f>'Identification Épisode '!J10</f>
        <v>0</v>
      </c>
    </row>
    <row r="84" spans="1:4" x14ac:dyDescent="0.35">
      <c r="A84" t="s">
        <v>113</v>
      </c>
      <c r="B84" t="s">
        <v>14</v>
      </c>
      <c r="C84" t="s">
        <v>146</v>
      </c>
      <c r="D84">
        <f>'Identification Épisode '!J11</f>
        <v>0</v>
      </c>
    </row>
    <row r="85" spans="1:4" x14ac:dyDescent="0.35">
      <c r="A85" t="s">
        <v>113</v>
      </c>
      <c r="B85" t="s">
        <v>15</v>
      </c>
      <c r="C85" t="s">
        <v>146</v>
      </c>
      <c r="D85">
        <f>'Identification Épisode '!J12</f>
        <v>0</v>
      </c>
    </row>
    <row r="86" spans="1:4" x14ac:dyDescent="0.35">
      <c r="A86" t="s">
        <v>113</v>
      </c>
      <c r="B86" t="s">
        <v>16</v>
      </c>
      <c r="C86" t="s">
        <v>146</v>
      </c>
      <c r="D86">
        <f>'Identification Épisode '!J13</f>
        <v>0</v>
      </c>
    </row>
    <row r="87" spans="1:4" x14ac:dyDescent="0.35">
      <c r="A87" t="s">
        <v>113</v>
      </c>
      <c r="B87" t="s">
        <v>7</v>
      </c>
      <c r="C87" t="s">
        <v>3</v>
      </c>
      <c r="D87">
        <f>'Identification Épisode '!K4</f>
        <v>0</v>
      </c>
    </row>
    <row r="88" spans="1:4" x14ac:dyDescent="0.35">
      <c r="A88" t="s">
        <v>113</v>
      </c>
      <c r="B88" t="s">
        <v>8</v>
      </c>
      <c r="C88" t="s">
        <v>3</v>
      </c>
      <c r="D88">
        <f>'Identification Épisode '!K5</f>
        <v>0</v>
      </c>
    </row>
    <row r="89" spans="1:4" x14ac:dyDescent="0.35">
      <c r="A89" t="s">
        <v>113</v>
      </c>
      <c r="B89" t="s">
        <v>9</v>
      </c>
      <c r="C89" t="s">
        <v>3</v>
      </c>
      <c r="D89">
        <f>'Identification Épisode '!K6</f>
        <v>0</v>
      </c>
    </row>
    <row r="90" spans="1:4" x14ac:dyDescent="0.35">
      <c r="A90" t="s">
        <v>113</v>
      </c>
      <c r="B90" t="s">
        <v>10</v>
      </c>
      <c r="C90" t="s">
        <v>3</v>
      </c>
      <c r="D90">
        <f>'Identification Épisode '!K7</f>
        <v>0</v>
      </c>
    </row>
    <row r="91" spans="1:4" x14ac:dyDescent="0.35">
      <c r="A91" t="s">
        <v>113</v>
      </c>
      <c r="B91" t="s">
        <v>11</v>
      </c>
      <c r="C91" t="s">
        <v>3</v>
      </c>
      <c r="D91">
        <f>'Identification Épisode '!K8</f>
        <v>0</v>
      </c>
    </row>
    <row r="92" spans="1:4" x14ac:dyDescent="0.35">
      <c r="A92" t="s">
        <v>113</v>
      </c>
      <c r="B92" t="s">
        <v>12</v>
      </c>
      <c r="C92" t="s">
        <v>3</v>
      </c>
      <c r="D92">
        <f>'Identification Épisode '!K9</f>
        <v>0</v>
      </c>
    </row>
    <row r="93" spans="1:4" x14ac:dyDescent="0.35">
      <c r="A93" t="s">
        <v>113</v>
      </c>
      <c r="B93" t="s">
        <v>13</v>
      </c>
      <c r="C93" t="s">
        <v>3</v>
      </c>
      <c r="D93">
        <f>'Identification Épisode '!K10</f>
        <v>0</v>
      </c>
    </row>
    <row r="94" spans="1:4" x14ac:dyDescent="0.35">
      <c r="A94" t="s">
        <v>113</v>
      </c>
      <c r="B94" t="s">
        <v>14</v>
      </c>
      <c r="C94" t="s">
        <v>3</v>
      </c>
      <c r="D94">
        <f>'Identification Épisode '!K11</f>
        <v>0</v>
      </c>
    </row>
    <row r="95" spans="1:4" x14ac:dyDescent="0.35">
      <c r="A95" t="s">
        <v>113</v>
      </c>
      <c r="B95" t="s">
        <v>15</v>
      </c>
      <c r="C95" t="s">
        <v>3</v>
      </c>
      <c r="D95">
        <f>'Identification Épisode '!K12</f>
        <v>0</v>
      </c>
    </row>
    <row r="96" spans="1:4" x14ac:dyDescent="0.35">
      <c r="A96" t="s">
        <v>113</v>
      </c>
      <c r="B96" t="s">
        <v>16</v>
      </c>
      <c r="C96" t="s">
        <v>3</v>
      </c>
      <c r="D96">
        <f>'Identification Épisode '!K13</f>
        <v>0</v>
      </c>
    </row>
    <row r="97" spans="1:4" ht="15" customHeight="1" x14ac:dyDescent="0.35">
      <c r="A97" t="s">
        <v>113</v>
      </c>
      <c r="B97" t="s">
        <v>7</v>
      </c>
      <c r="C97" t="s">
        <v>146</v>
      </c>
      <c r="D97">
        <f>'Identification Épisode '!L4</f>
        <v>0</v>
      </c>
    </row>
    <row r="98" spans="1:4" x14ac:dyDescent="0.35">
      <c r="A98" t="s">
        <v>113</v>
      </c>
      <c r="B98" t="s">
        <v>8</v>
      </c>
      <c r="C98" t="s">
        <v>146</v>
      </c>
      <c r="D98">
        <f>'Identification Épisode '!L5</f>
        <v>0</v>
      </c>
    </row>
    <row r="99" spans="1:4" x14ac:dyDescent="0.35">
      <c r="A99" t="s">
        <v>113</v>
      </c>
      <c r="B99" t="s">
        <v>9</v>
      </c>
      <c r="C99" t="s">
        <v>146</v>
      </c>
      <c r="D99">
        <f>'Identification Épisode '!L6</f>
        <v>0</v>
      </c>
    </row>
    <row r="100" spans="1:4" x14ac:dyDescent="0.35">
      <c r="A100" t="s">
        <v>113</v>
      </c>
      <c r="B100" t="s">
        <v>10</v>
      </c>
      <c r="C100" t="s">
        <v>146</v>
      </c>
      <c r="D100">
        <f>'Identification Épisode '!L7</f>
        <v>0</v>
      </c>
    </row>
    <row r="101" spans="1:4" x14ac:dyDescent="0.35">
      <c r="A101" t="s">
        <v>113</v>
      </c>
      <c r="B101" t="s">
        <v>11</v>
      </c>
      <c r="C101" t="s">
        <v>146</v>
      </c>
      <c r="D101">
        <f>'Identification Épisode '!L8</f>
        <v>0</v>
      </c>
    </row>
    <row r="102" spans="1:4" x14ac:dyDescent="0.35">
      <c r="A102" t="s">
        <v>113</v>
      </c>
      <c r="B102" t="s">
        <v>12</v>
      </c>
      <c r="C102" t="s">
        <v>146</v>
      </c>
      <c r="D102">
        <f>'Identification Épisode '!L9</f>
        <v>0</v>
      </c>
    </row>
    <row r="103" spans="1:4" x14ac:dyDescent="0.35">
      <c r="A103" t="s">
        <v>113</v>
      </c>
      <c r="B103" t="s">
        <v>13</v>
      </c>
      <c r="C103" t="s">
        <v>146</v>
      </c>
      <c r="D103">
        <f>'Identification Épisode '!L10</f>
        <v>0</v>
      </c>
    </row>
    <row r="104" spans="1:4" x14ac:dyDescent="0.35">
      <c r="A104" t="s">
        <v>113</v>
      </c>
      <c r="B104" t="s">
        <v>14</v>
      </c>
      <c r="C104" t="s">
        <v>146</v>
      </c>
      <c r="D104">
        <f>'Identification Épisode '!L11</f>
        <v>0</v>
      </c>
    </row>
    <row r="105" spans="1:4" x14ac:dyDescent="0.35">
      <c r="A105" t="s">
        <v>113</v>
      </c>
      <c r="B105" t="s">
        <v>15</v>
      </c>
      <c r="C105" t="s">
        <v>146</v>
      </c>
      <c r="D105">
        <f>'Identification Épisode '!L12</f>
        <v>0</v>
      </c>
    </row>
    <row r="106" spans="1:4" x14ac:dyDescent="0.35">
      <c r="A106" t="s">
        <v>113</v>
      </c>
      <c r="B106" t="s">
        <v>16</v>
      </c>
      <c r="C106" t="s">
        <v>146</v>
      </c>
      <c r="D106">
        <f>'Identification Épisode '!L13</f>
        <v>0</v>
      </c>
    </row>
    <row r="107" spans="1:4" x14ac:dyDescent="0.35">
      <c r="A107">
        <v>1</v>
      </c>
      <c r="B107" t="s">
        <v>169</v>
      </c>
      <c r="C107" t="s">
        <v>131</v>
      </c>
      <c r="D107">
        <f>A!$D$5</f>
        <v>0</v>
      </c>
    </row>
    <row r="108" spans="1:4" x14ac:dyDescent="0.35">
      <c r="A108">
        <v>2</v>
      </c>
      <c r="B108" t="s">
        <v>169</v>
      </c>
      <c r="C108" t="s">
        <v>132</v>
      </c>
      <c r="D108">
        <f>A!$D$8</f>
        <v>0</v>
      </c>
    </row>
    <row r="109" spans="1:4" x14ac:dyDescent="0.35">
      <c r="A109">
        <v>3</v>
      </c>
      <c r="B109" t="s">
        <v>169</v>
      </c>
      <c r="C109" t="s">
        <v>153</v>
      </c>
      <c r="D109">
        <f>A!$D$12</f>
        <v>0</v>
      </c>
    </row>
    <row r="110" spans="1:4" x14ac:dyDescent="0.35">
      <c r="A110">
        <v>4</v>
      </c>
      <c r="B110" t="s">
        <v>169</v>
      </c>
      <c r="C110" t="s">
        <v>63</v>
      </c>
      <c r="D110">
        <f>A!$E$16</f>
        <v>0</v>
      </c>
    </row>
    <row r="111" spans="1:4" x14ac:dyDescent="0.35">
      <c r="A111">
        <v>4</v>
      </c>
      <c r="B111" t="s">
        <v>169</v>
      </c>
      <c r="C111" t="s">
        <v>154</v>
      </c>
      <c r="D111">
        <f>A!$E$17</f>
        <v>0</v>
      </c>
    </row>
    <row r="112" spans="1:4" x14ac:dyDescent="0.35">
      <c r="A112">
        <v>4</v>
      </c>
      <c r="B112" t="s">
        <v>169</v>
      </c>
      <c r="C112" t="s">
        <v>38</v>
      </c>
      <c r="D112">
        <f>A!$E$18</f>
        <v>0</v>
      </c>
    </row>
    <row r="113" spans="1:4" x14ac:dyDescent="0.35">
      <c r="A113">
        <v>4</v>
      </c>
      <c r="B113" t="s">
        <v>169</v>
      </c>
      <c r="C113" t="s">
        <v>77</v>
      </c>
      <c r="D113">
        <f>A!$E$19</f>
        <v>0</v>
      </c>
    </row>
    <row r="114" spans="1:4" x14ac:dyDescent="0.35">
      <c r="A114">
        <v>4</v>
      </c>
      <c r="B114" t="s">
        <v>169</v>
      </c>
      <c r="C114" t="s">
        <v>156</v>
      </c>
      <c r="D114">
        <f>A!$E$20</f>
        <v>0</v>
      </c>
    </row>
    <row r="115" spans="1:4" x14ac:dyDescent="0.35">
      <c r="A115">
        <v>4</v>
      </c>
      <c r="B115" t="s">
        <v>169</v>
      </c>
      <c r="C115" t="s">
        <v>83</v>
      </c>
      <c r="D115">
        <f>A!$E$21</f>
        <v>0</v>
      </c>
    </row>
    <row r="116" spans="1:4" ht="16.5" customHeight="1" x14ac:dyDescent="0.35">
      <c r="A116">
        <v>4</v>
      </c>
      <c r="B116" t="s">
        <v>169</v>
      </c>
      <c r="C116" t="s">
        <v>78</v>
      </c>
      <c r="D116">
        <f>A!$E$22</f>
        <v>0</v>
      </c>
    </row>
    <row r="117" spans="1:4" x14ac:dyDescent="0.35">
      <c r="A117">
        <v>4</v>
      </c>
      <c r="B117" t="s">
        <v>169</v>
      </c>
      <c r="C117" t="s">
        <v>74</v>
      </c>
      <c r="D117">
        <f>A!$E$23</f>
        <v>0</v>
      </c>
    </row>
    <row r="118" spans="1:4" x14ac:dyDescent="0.35">
      <c r="A118">
        <v>4</v>
      </c>
      <c r="B118" t="s">
        <v>169</v>
      </c>
      <c r="C118" t="s">
        <v>79</v>
      </c>
      <c r="D118">
        <f>A!$E$24</f>
        <v>0</v>
      </c>
    </row>
    <row r="119" spans="1:4" x14ac:dyDescent="0.35">
      <c r="A119">
        <v>4</v>
      </c>
      <c r="B119" t="s">
        <v>169</v>
      </c>
      <c r="C119" t="s">
        <v>157</v>
      </c>
      <c r="D119">
        <f>A!$E$25</f>
        <v>0</v>
      </c>
    </row>
    <row r="120" spans="1:4" x14ac:dyDescent="0.35">
      <c r="A120">
        <v>4</v>
      </c>
      <c r="B120" t="s">
        <v>169</v>
      </c>
      <c r="C120" t="s">
        <v>158</v>
      </c>
      <c r="D120">
        <f>A!$E$26</f>
        <v>0</v>
      </c>
    </row>
    <row r="121" spans="1:4" x14ac:dyDescent="0.35">
      <c r="A121">
        <v>4</v>
      </c>
      <c r="B121" t="s">
        <v>169</v>
      </c>
      <c r="C121" t="s">
        <v>155</v>
      </c>
      <c r="D121">
        <f>A!$E$27</f>
        <v>0</v>
      </c>
    </row>
    <row r="122" spans="1:4" x14ac:dyDescent="0.35">
      <c r="A122">
        <v>4</v>
      </c>
      <c r="B122" t="s">
        <v>169</v>
      </c>
      <c r="C122" t="s">
        <v>19</v>
      </c>
      <c r="D122">
        <f>A!$E$28</f>
        <v>0</v>
      </c>
    </row>
    <row r="123" spans="1:4" x14ac:dyDescent="0.35">
      <c r="A123">
        <v>4</v>
      </c>
      <c r="B123" t="s">
        <v>169</v>
      </c>
      <c r="C123" t="s">
        <v>19</v>
      </c>
      <c r="D123">
        <f>A!$E$29</f>
        <v>0</v>
      </c>
    </row>
    <row r="124" spans="1:4" x14ac:dyDescent="0.35">
      <c r="A124">
        <v>4</v>
      </c>
      <c r="B124" t="s">
        <v>169</v>
      </c>
      <c r="C124" t="s">
        <v>19</v>
      </c>
      <c r="D124">
        <f>A!$E$30</f>
        <v>0</v>
      </c>
    </row>
    <row r="125" spans="1:4" x14ac:dyDescent="0.35">
      <c r="A125" t="s">
        <v>170</v>
      </c>
      <c r="B125" t="s">
        <v>169</v>
      </c>
      <c r="C125" t="s">
        <v>171</v>
      </c>
      <c r="D125">
        <f>A!$I$18</f>
        <v>0</v>
      </c>
    </row>
    <row r="126" spans="1:4" x14ac:dyDescent="0.35">
      <c r="A126" t="s">
        <v>170</v>
      </c>
      <c r="B126" t="s">
        <v>169</v>
      </c>
      <c r="C126" t="s">
        <v>172</v>
      </c>
      <c r="D126">
        <f>A!$I$28</f>
        <v>0</v>
      </c>
    </row>
    <row r="127" spans="1:4" x14ac:dyDescent="0.35">
      <c r="A127" t="s">
        <v>170</v>
      </c>
      <c r="B127" t="s">
        <v>169</v>
      </c>
      <c r="C127" t="s">
        <v>172</v>
      </c>
      <c r="D127">
        <f>A!$I$29</f>
        <v>0</v>
      </c>
    </row>
    <row r="128" spans="1:4" x14ac:dyDescent="0.35">
      <c r="A128" t="s">
        <v>170</v>
      </c>
      <c r="B128" t="s">
        <v>169</v>
      </c>
      <c r="C128" t="s">
        <v>172</v>
      </c>
      <c r="D128">
        <f>A!$I$30</f>
        <v>0</v>
      </c>
    </row>
    <row r="129" spans="1:4" x14ac:dyDescent="0.35">
      <c r="A129" t="s">
        <v>173</v>
      </c>
      <c r="B129" t="s">
        <v>169</v>
      </c>
      <c r="C129" t="s">
        <v>116</v>
      </c>
      <c r="D129">
        <f>A!$E$34</f>
        <v>0</v>
      </c>
    </row>
    <row r="130" spans="1:4" x14ac:dyDescent="0.35">
      <c r="A130" t="s">
        <v>173</v>
      </c>
      <c r="B130" t="s">
        <v>169</v>
      </c>
      <c r="C130" t="s">
        <v>117</v>
      </c>
      <c r="D130">
        <f>A!$E$35</f>
        <v>0</v>
      </c>
    </row>
    <row r="131" spans="1:4" x14ac:dyDescent="0.35">
      <c r="A131" t="s">
        <v>173</v>
      </c>
      <c r="B131" t="s">
        <v>169</v>
      </c>
      <c r="C131" t="s">
        <v>118</v>
      </c>
      <c r="D131">
        <f>A!$E$36</f>
        <v>0</v>
      </c>
    </row>
    <row r="132" spans="1:4" x14ac:dyDescent="0.35">
      <c r="A132" t="s">
        <v>173</v>
      </c>
      <c r="B132" t="s">
        <v>169</v>
      </c>
      <c r="C132" t="s">
        <v>119</v>
      </c>
      <c r="D132">
        <f>A!$E$37</f>
        <v>0</v>
      </c>
    </row>
    <row r="133" spans="1:4" x14ac:dyDescent="0.35">
      <c r="A133" t="s">
        <v>173</v>
      </c>
      <c r="B133" t="s">
        <v>169</v>
      </c>
      <c r="C133" t="s">
        <v>120</v>
      </c>
      <c r="D133">
        <f>A!$E$38</f>
        <v>0</v>
      </c>
    </row>
    <row r="134" spans="1:4" x14ac:dyDescent="0.35">
      <c r="A134" t="s">
        <v>173</v>
      </c>
      <c r="B134" t="s">
        <v>169</v>
      </c>
      <c r="C134" t="s">
        <v>121</v>
      </c>
      <c r="D134">
        <f>A!$E$39</f>
        <v>0</v>
      </c>
    </row>
    <row r="135" spans="1:4" x14ac:dyDescent="0.35">
      <c r="A135" t="s">
        <v>173</v>
      </c>
      <c r="B135" t="s">
        <v>169</v>
      </c>
      <c r="C135" t="s">
        <v>122</v>
      </c>
      <c r="D135">
        <f>A!$E$40</f>
        <v>0</v>
      </c>
    </row>
    <row r="136" spans="1:4" x14ac:dyDescent="0.35">
      <c r="A136" t="s">
        <v>174</v>
      </c>
      <c r="B136" t="s">
        <v>169</v>
      </c>
      <c r="C136" t="s">
        <v>116</v>
      </c>
      <c r="D136">
        <f>A!$G$34</f>
        <v>0</v>
      </c>
    </row>
    <row r="137" spans="1:4" x14ac:dyDescent="0.35">
      <c r="A137" t="s">
        <v>174</v>
      </c>
      <c r="B137" t="s">
        <v>169</v>
      </c>
      <c r="C137" t="s">
        <v>117</v>
      </c>
      <c r="D137">
        <f>A!$G$35</f>
        <v>0</v>
      </c>
    </row>
    <row r="138" spans="1:4" x14ac:dyDescent="0.35">
      <c r="A138" t="s">
        <v>174</v>
      </c>
      <c r="B138" t="s">
        <v>169</v>
      </c>
      <c r="C138" t="s">
        <v>118</v>
      </c>
      <c r="D138">
        <f>A!$G$36</f>
        <v>0</v>
      </c>
    </row>
    <row r="139" spans="1:4" x14ac:dyDescent="0.35">
      <c r="A139" t="s">
        <v>174</v>
      </c>
      <c r="B139" t="s">
        <v>169</v>
      </c>
      <c r="C139" t="s">
        <v>119</v>
      </c>
      <c r="D139">
        <f>A!$G$37</f>
        <v>0</v>
      </c>
    </row>
    <row r="140" spans="1:4" x14ac:dyDescent="0.35">
      <c r="A140" t="s">
        <v>174</v>
      </c>
      <c r="B140" t="s">
        <v>169</v>
      </c>
      <c r="C140" t="s">
        <v>120</v>
      </c>
      <c r="D140">
        <f>A!$G$38</f>
        <v>0</v>
      </c>
    </row>
    <row r="141" spans="1:4" x14ac:dyDescent="0.35">
      <c r="A141" t="s">
        <v>174</v>
      </c>
      <c r="B141" t="s">
        <v>169</v>
      </c>
      <c r="C141" t="s">
        <v>121</v>
      </c>
      <c r="D141">
        <f>A!$G$39</f>
        <v>0</v>
      </c>
    </row>
    <row r="142" spans="1:4" x14ac:dyDescent="0.35">
      <c r="A142" t="s">
        <v>174</v>
      </c>
      <c r="B142" t="s">
        <v>169</v>
      </c>
      <c r="C142" t="s">
        <v>122</v>
      </c>
      <c r="D142">
        <f>A!$G$40</f>
        <v>0</v>
      </c>
    </row>
    <row r="143" spans="1:4" x14ac:dyDescent="0.35">
      <c r="A143" t="s">
        <v>175</v>
      </c>
      <c r="B143" t="s">
        <v>169</v>
      </c>
      <c r="C143" t="s">
        <v>116</v>
      </c>
      <c r="D143">
        <f>A!$I$34</f>
        <v>0</v>
      </c>
    </row>
    <row r="144" spans="1:4" x14ac:dyDescent="0.35">
      <c r="A144" t="s">
        <v>175</v>
      </c>
      <c r="B144" t="s">
        <v>169</v>
      </c>
      <c r="C144" t="s">
        <v>117</v>
      </c>
      <c r="D144">
        <f>A!$I$35</f>
        <v>0</v>
      </c>
    </row>
    <row r="145" spans="1:4" x14ac:dyDescent="0.35">
      <c r="A145" t="s">
        <v>175</v>
      </c>
      <c r="B145" t="s">
        <v>169</v>
      </c>
      <c r="C145" t="s">
        <v>118</v>
      </c>
      <c r="D145">
        <f>A!$I$36</f>
        <v>0</v>
      </c>
    </row>
    <row r="146" spans="1:4" x14ac:dyDescent="0.35">
      <c r="A146" t="s">
        <v>175</v>
      </c>
      <c r="B146" t="s">
        <v>169</v>
      </c>
      <c r="C146" t="s">
        <v>119</v>
      </c>
      <c r="D146">
        <f>A!$I$37</f>
        <v>0</v>
      </c>
    </row>
    <row r="147" spans="1:4" x14ac:dyDescent="0.35">
      <c r="A147" t="s">
        <v>175</v>
      </c>
      <c r="B147" t="s">
        <v>169</v>
      </c>
      <c r="C147" t="s">
        <v>120</v>
      </c>
      <c r="D147">
        <f>A!$I$38</f>
        <v>0</v>
      </c>
    </row>
    <row r="148" spans="1:4" x14ac:dyDescent="0.35">
      <c r="A148" t="s">
        <v>175</v>
      </c>
      <c r="B148" t="s">
        <v>169</v>
      </c>
      <c r="C148" t="s">
        <v>121</v>
      </c>
      <c r="D148">
        <f>A!$I$39</f>
        <v>0</v>
      </c>
    </row>
    <row r="149" spans="1:4" x14ac:dyDescent="0.35">
      <c r="A149" t="s">
        <v>175</v>
      </c>
      <c r="B149" t="s">
        <v>169</v>
      </c>
      <c r="C149" t="s">
        <v>122</v>
      </c>
      <c r="D149">
        <f>A!$I$40</f>
        <v>0</v>
      </c>
    </row>
    <row r="150" spans="1:4" ht="15.75" customHeight="1" x14ac:dyDescent="0.35">
      <c r="A150">
        <v>6</v>
      </c>
      <c r="B150" t="s">
        <v>169</v>
      </c>
      <c r="C150" t="s">
        <v>133</v>
      </c>
      <c r="D150">
        <f>A!$D$47</f>
        <v>0</v>
      </c>
    </row>
    <row r="151" spans="1:4" x14ac:dyDescent="0.35">
      <c r="A151">
        <v>7</v>
      </c>
      <c r="B151" t="s">
        <v>169</v>
      </c>
      <c r="C151" t="s">
        <v>84</v>
      </c>
      <c r="D151">
        <f>A!$E$51</f>
        <v>0</v>
      </c>
    </row>
    <row r="152" spans="1:4" x14ac:dyDescent="0.35">
      <c r="A152">
        <v>7</v>
      </c>
      <c r="B152" t="s">
        <v>169</v>
      </c>
      <c r="C152" t="s">
        <v>80</v>
      </c>
      <c r="D152">
        <f>A!$E$52</f>
        <v>0</v>
      </c>
    </row>
    <row r="153" spans="1:4" x14ac:dyDescent="0.35">
      <c r="A153">
        <v>7</v>
      </c>
      <c r="B153" t="s">
        <v>169</v>
      </c>
      <c r="C153" t="s">
        <v>81</v>
      </c>
      <c r="D153">
        <f>A!$E$53</f>
        <v>0</v>
      </c>
    </row>
    <row r="154" spans="1:4" x14ac:dyDescent="0.35">
      <c r="A154">
        <v>7</v>
      </c>
      <c r="B154" t="s">
        <v>169</v>
      </c>
      <c r="C154" t="s">
        <v>89</v>
      </c>
      <c r="D154">
        <f>A!$E$54</f>
        <v>0</v>
      </c>
    </row>
    <row r="155" spans="1:4" x14ac:dyDescent="0.35">
      <c r="A155">
        <v>7</v>
      </c>
      <c r="B155" t="s">
        <v>169</v>
      </c>
      <c r="C155" t="s">
        <v>82</v>
      </c>
      <c r="D155">
        <f>A!$E$55</f>
        <v>0</v>
      </c>
    </row>
    <row r="156" spans="1:4" x14ac:dyDescent="0.35">
      <c r="A156">
        <v>7</v>
      </c>
      <c r="B156" t="s">
        <v>169</v>
      </c>
      <c r="C156" t="s">
        <v>87</v>
      </c>
      <c r="D156">
        <f>A!$E$56</f>
        <v>0</v>
      </c>
    </row>
    <row r="157" spans="1:4" x14ac:dyDescent="0.35">
      <c r="A157">
        <v>7</v>
      </c>
      <c r="B157" t="s">
        <v>169</v>
      </c>
      <c r="C157" t="s">
        <v>236</v>
      </c>
      <c r="D157">
        <f>A!$E$57</f>
        <v>0</v>
      </c>
    </row>
    <row r="158" spans="1:4" x14ac:dyDescent="0.35">
      <c r="A158">
        <v>7</v>
      </c>
      <c r="B158" t="s">
        <v>169</v>
      </c>
      <c r="C158" t="s">
        <v>147</v>
      </c>
      <c r="D158">
        <f>A!$E$58</f>
        <v>0</v>
      </c>
    </row>
    <row r="159" spans="1:4" x14ac:dyDescent="0.35">
      <c r="A159">
        <v>7</v>
      </c>
      <c r="B159" t="s">
        <v>169</v>
      </c>
      <c r="C159" t="s">
        <v>85</v>
      </c>
      <c r="D159">
        <f>A!$E$59</f>
        <v>0</v>
      </c>
    </row>
    <row r="160" spans="1:4" x14ac:dyDescent="0.35">
      <c r="A160">
        <v>7</v>
      </c>
      <c r="B160" t="s">
        <v>169</v>
      </c>
      <c r="C160" t="s">
        <v>86</v>
      </c>
      <c r="D160">
        <f>A!$E$60</f>
        <v>0</v>
      </c>
    </row>
    <row r="161" spans="1:4" x14ac:dyDescent="0.35">
      <c r="A161">
        <v>7</v>
      </c>
      <c r="B161" t="s">
        <v>169</v>
      </c>
      <c r="C161" t="s">
        <v>88</v>
      </c>
      <c r="D161">
        <f>A!$E$61</f>
        <v>0</v>
      </c>
    </row>
    <row r="162" spans="1:4" x14ac:dyDescent="0.35">
      <c r="A162">
        <v>7</v>
      </c>
      <c r="B162" t="s">
        <v>169</v>
      </c>
      <c r="C162" t="s">
        <v>90</v>
      </c>
      <c r="D162">
        <f>A!$E$62</f>
        <v>0</v>
      </c>
    </row>
    <row r="163" spans="1:4" x14ac:dyDescent="0.35">
      <c r="A163">
        <v>7</v>
      </c>
      <c r="B163" t="s">
        <v>169</v>
      </c>
      <c r="C163" t="s">
        <v>19</v>
      </c>
      <c r="D163">
        <f>A!$E$63</f>
        <v>0</v>
      </c>
    </row>
    <row r="164" spans="1:4" x14ac:dyDescent="0.35">
      <c r="A164">
        <v>7</v>
      </c>
      <c r="B164" t="s">
        <v>169</v>
      </c>
      <c r="C164" t="s">
        <v>19</v>
      </c>
      <c r="D164">
        <f>A!$E$64</f>
        <v>0</v>
      </c>
    </row>
    <row r="165" spans="1:4" x14ac:dyDescent="0.35">
      <c r="A165">
        <v>7</v>
      </c>
      <c r="B165" t="s">
        <v>169</v>
      </c>
      <c r="C165" t="s">
        <v>19</v>
      </c>
      <c r="D165">
        <f>A!$E$65</f>
        <v>0</v>
      </c>
    </row>
    <row r="166" spans="1:4" x14ac:dyDescent="0.35">
      <c r="A166" t="s">
        <v>176</v>
      </c>
      <c r="B166" t="s">
        <v>169</v>
      </c>
      <c r="C166" t="s">
        <v>75</v>
      </c>
      <c r="D166">
        <f>A!$I$52</f>
        <v>0</v>
      </c>
    </row>
    <row r="167" spans="1:4" x14ac:dyDescent="0.35">
      <c r="A167" t="s">
        <v>176</v>
      </c>
      <c r="B167" t="s">
        <v>169</v>
      </c>
      <c r="C167" t="s">
        <v>172</v>
      </c>
      <c r="D167">
        <f>A!$I$63</f>
        <v>0</v>
      </c>
    </row>
    <row r="168" spans="1:4" x14ac:dyDescent="0.35">
      <c r="A168" t="s">
        <v>176</v>
      </c>
      <c r="B168" t="s">
        <v>169</v>
      </c>
      <c r="C168" t="s">
        <v>172</v>
      </c>
      <c r="D168">
        <f>A!$I$64</f>
        <v>0</v>
      </c>
    </row>
    <row r="169" spans="1:4" x14ac:dyDescent="0.35">
      <c r="A169" t="s">
        <v>176</v>
      </c>
      <c r="B169" t="s">
        <v>169</v>
      </c>
      <c r="C169" t="s">
        <v>172</v>
      </c>
      <c r="D169">
        <f>A!$I$65</f>
        <v>0</v>
      </c>
    </row>
    <row r="170" spans="1:4" x14ac:dyDescent="0.35">
      <c r="A170" t="s">
        <v>177</v>
      </c>
      <c r="B170" t="s">
        <v>169</v>
      </c>
      <c r="C170" t="s">
        <v>188</v>
      </c>
      <c r="D170" t="str">
        <f>A!$D$80</f>
        <v/>
      </c>
    </row>
    <row r="171" spans="1:4" x14ac:dyDescent="0.35">
      <c r="A171" t="s">
        <v>177</v>
      </c>
      <c r="B171" t="s">
        <v>169</v>
      </c>
      <c r="C171" t="s">
        <v>189</v>
      </c>
      <c r="D171" t="str">
        <f>A!$D$81</f>
        <v/>
      </c>
    </row>
    <row r="172" spans="1:4" x14ac:dyDescent="0.35">
      <c r="A172" t="s">
        <v>177</v>
      </c>
      <c r="B172" t="s">
        <v>169</v>
      </c>
      <c r="C172" t="s">
        <v>190</v>
      </c>
      <c r="D172" t="str">
        <f>A!$D$82</f>
        <v/>
      </c>
    </row>
    <row r="173" spans="1:4" x14ac:dyDescent="0.35">
      <c r="A173" t="s">
        <v>177</v>
      </c>
      <c r="B173" t="s">
        <v>169</v>
      </c>
      <c r="C173" t="s">
        <v>191</v>
      </c>
      <c r="D173" t="str">
        <f>A!$D$83</f>
        <v/>
      </c>
    </row>
    <row r="174" spans="1:4" x14ac:dyDescent="0.35">
      <c r="A174" t="s">
        <v>177</v>
      </c>
      <c r="B174" t="s">
        <v>169</v>
      </c>
      <c r="C174" t="s">
        <v>192</v>
      </c>
      <c r="D174" t="str">
        <f>A!$D$84</f>
        <v/>
      </c>
    </row>
    <row r="175" spans="1:4" x14ac:dyDescent="0.35">
      <c r="A175" t="s">
        <v>177</v>
      </c>
      <c r="B175" t="s">
        <v>169</v>
      </c>
      <c r="C175" t="s">
        <v>193</v>
      </c>
      <c r="D175" t="str">
        <f>A!$D$85</f>
        <v/>
      </c>
    </row>
    <row r="176" spans="1:4" x14ac:dyDescent="0.35">
      <c r="A176" t="s">
        <v>177</v>
      </c>
      <c r="B176" t="s">
        <v>169</v>
      </c>
      <c r="C176" t="s">
        <v>194</v>
      </c>
      <c r="D176" t="str">
        <f>A!$D$86</f>
        <v/>
      </c>
    </row>
    <row r="177" spans="1:4" x14ac:dyDescent="0.35">
      <c r="A177" t="s">
        <v>177</v>
      </c>
      <c r="B177" t="s">
        <v>169</v>
      </c>
      <c r="C177" t="s">
        <v>195</v>
      </c>
      <c r="D177" t="str">
        <f>A!$D$87</f>
        <v/>
      </c>
    </row>
    <row r="178" spans="1:4" x14ac:dyDescent="0.35">
      <c r="A178" t="s">
        <v>177</v>
      </c>
      <c r="B178" t="s">
        <v>169</v>
      </c>
      <c r="C178" t="s">
        <v>196</v>
      </c>
      <c r="D178" t="str">
        <f>A!$D$88</f>
        <v/>
      </c>
    </row>
    <row r="179" spans="1:4" x14ac:dyDescent="0.35">
      <c r="A179" t="s">
        <v>177</v>
      </c>
      <c r="B179" t="s">
        <v>169</v>
      </c>
      <c r="C179" t="s">
        <v>197</v>
      </c>
      <c r="D179" t="str">
        <f>A!$D$89</f>
        <v/>
      </c>
    </row>
    <row r="180" spans="1:4" x14ac:dyDescent="0.35">
      <c r="A180" t="s">
        <v>177</v>
      </c>
      <c r="B180" t="s">
        <v>169</v>
      </c>
      <c r="C180" t="s">
        <v>198</v>
      </c>
      <c r="D180" t="str">
        <f>A!$D$90</f>
        <v/>
      </c>
    </row>
    <row r="181" spans="1:4" x14ac:dyDescent="0.35">
      <c r="A181" t="s">
        <v>177</v>
      </c>
      <c r="B181" t="s">
        <v>169</v>
      </c>
      <c r="C181" t="s">
        <v>199</v>
      </c>
      <c r="D181" t="str">
        <f>A!$D$91</f>
        <v/>
      </c>
    </row>
    <row r="182" spans="1:4" x14ac:dyDescent="0.35">
      <c r="A182" t="s">
        <v>177</v>
      </c>
      <c r="B182" t="s">
        <v>169</v>
      </c>
      <c r="C182" t="s">
        <v>200</v>
      </c>
      <c r="D182" t="str">
        <f>A!$D$92</f>
        <v/>
      </c>
    </row>
    <row r="183" spans="1:4" x14ac:dyDescent="0.35">
      <c r="A183" t="s">
        <v>177</v>
      </c>
      <c r="B183" t="s">
        <v>169</v>
      </c>
      <c r="C183" t="s">
        <v>201</v>
      </c>
      <c r="D183" t="str">
        <f>A!$D$93</f>
        <v/>
      </c>
    </row>
    <row r="184" spans="1:4" x14ac:dyDescent="0.35">
      <c r="A184" t="s">
        <v>177</v>
      </c>
      <c r="B184" t="s">
        <v>169</v>
      </c>
      <c r="C184" t="s">
        <v>230</v>
      </c>
      <c r="D184" t="str">
        <f>A!$D$94</f>
        <v/>
      </c>
    </row>
    <row r="185" spans="1:4" x14ac:dyDescent="0.35">
      <c r="A185" t="s">
        <v>178</v>
      </c>
      <c r="B185" t="s">
        <v>169</v>
      </c>
      <c r="C185" t="s">
        <v>202</v>
      </c>
      <c r="D185">
        <f>A!$E$80</f>
        <v>0</v>
      </c>
    </row>
    <row r="186" spans="1:4" x14ac:dyDescent="0.35">
      <c r="A186" t="s">
        <v>178</v>
      </c>
      <c r="B186" t="s">
        <v>169</v>
      </c>
      <c r="C186" t="s">
        <v>203</v>
      </c>
      <c r="D186">
        <f>A!$E$81</f>
        <v>0</v>
      </c>
    </row>
    <row r="187" spans="1:4" x14ac:dyDescent="0.35">
      <c r="A187" t="s">
        <v>178</v>
      </c>
      <c r="B187" t="s">
        <v>169</v>
      </c>
      <c r="C187" t="s">
        <v>204</v>
      </c>
      <c r="D187">
        <f>A!$E$82</f>
        <v>0</v>
      </c>
    </row>
    <row r="188" spans="1:4" x14ac:dyDescent="0.35">
      <c r="A188" t="s">
        <v>178</v>
      </c>
      <c r="B188" t="s">
        <v>169</v>
      </c>
      <c r="C188" t="s">
        <v>205</v>
      </c>
      <c r="D188">
        <f>A!$E$83</f>
        <v>0</v>
      </c>
    </row>
    <row r="189" spans="1:4" x14ac:dyDescent="0.35">
      <c r="A189" t="s">
        <v>178</v>
      </c>
      <c r="B189" t="s">
        <v>169</v>
      </c>
      <c r="C189" t="s">
        <v>206</v>
      </c>
      <c r="D189">
        <f>A!$E$84</f>
        <v>0</v>
      </c>
    </row>
    <row r="190" spans="1:4" x14ac:dyDescent="0.35">
      <c r="A190" t="s">
        <v>178</v>
      </c>
      <c r="B190" t="s">
        <v>169</v>
      </c>
      <c r="C190" t="s">
        <v>207</v>
      </c>
      <c r="D190">
        <f>A!$E$85</f>
        <v>0</v>
      </c>
    </row>
    <row r="191" spans="1:4" x14ac:dyDescent="0.35">
      <c r="A191" t="s">
        <v>178</v>
      </c>
      <c r="B191" t="s">
        <v>169</v>
      </c>
      <c r="C191" t="s">
        <v>208</v>
      </c>
      <c r="D191">
        <f>A!$E$86</f>
        <v>0</v>
      </c>
    </row>
    <row r="192" spans="1:4" x14ac:dyDescent="0.35">
      <c r="A192" t="s">
        <v>178</v>
      </c>
      <c r="B192" t="s">
        <v>169</v>
      </c>
      <c r="C192" t="s">
        <v>209</v>
      </c>
      <c r="D192">
        <f>A!$E$87</f>
        <v>0</v>
      </c>
    </row>
    <row r="193" spans="1:4" x14ac:dyDescent="0.35">
      <c r="A193" t="s">
        <v>178</v>
      </c>
      <c r="B193" t="s">
        <v>169</v>
      </c>
      <c r="C193" t="s">
        <v>210</v>
      </c>
      <c r="D193">
        <f>A!$E$88</f>
        <v>0</v>
      </c>
    </row>
    <row r="194" spans="1:4" x14ac:dyDescent="0.35">
      <c r="A194" t="s">
        <v>178</v>
      </c>
      <c r="B194" t="s">
        <v>169</v>
      </c>
      <c r="C194" t="s">
        <v>211</v>
      </c>
      <c r="D194">
        <f>A!$E$89</f>
        <v>0</v>
      </c>
    </row>
    <row r="195" spans="1:4" x14ac:dyDescent="0.35">
      <c r="A195" t="s">
        <v>178</v>
      </c>
      <c r="B195" t="s">
        <v>169</v>
      </c>
      <c r="C195" t="s">
        <v>212</v>
      </c>
      <c r="D195">
        <f>A!$E$90</f>
        <v>0</v>
      </c>
    </row>
    <row r="196" spans="1:4" x14ac:dyDescent="0.35">
      <c r="A196" t="s">
        <v>178</v>
      </c>
      <c r="B196" t="s">
        <v>169</v>
      </c>
      <c r="C196" t="s">
        <v>213</v>
      </c>
      <c r="D196">
        <f>A!$E$91</f>
        <v>0</v>
      </c>
    </row>
    <row r="197" spans="1:4" x14ac:dyDescent="0.35">
      <c r="A197" t="s">
        <v>178</v>
      </c>
      <c r="B197" t="s">
        <v>169</v>
      </c>
      <c r="C197" t="s">
        <v>214</v>
      </c>
      <c r="D197">
        <f>A!$E$92</f>
        <v>0</v>
      </c>
    </row>
    <row r="198" spans="1:4" x14ac:dyDescent="0.35">
      <c r="A198" t="s">
        <v>178</v>
      </c>
      <c r="B198" t="s">
        <v>169</v>
      </c>
      <c r="C198" t="s">
        <v>215</v>
      </c>
      <c r="D198">
        <f>A!$E$93</f>
        <v>0</v>
      </c>
    </row>
    <row r="199" spans="1:4" x14ac:dyDescent="0.35">
      <c r="A199" t="s">
        <v>240</v>
      </c>
      <c r="B199" t="s">
        <v>169</v>
      </c>
      <c r="C199" t="s">
        <v>231</v>
      </c>
      <c r="D199">
        <f>A!$E$94</f>
        <v>0</v>
      </c>
    </row>
    <row r="200" spans="1:4" x14ac:dyDescent="0.35">
      <c r="A200" t="s">
        <v>179</v>
      </c>
      <c r="B200" t="s">
        <v>169</v>
      </c>
      <c r="C200" t="s">
        <v>216</v>
      </c>
      <c r="D200">
        <f>A!$G$80</f>
        <v>0</v>
      </c>
    </row>
    <row r="201" spans="1:4" x14ac:dyDescent="0.35">
      <c r="A201" t="s">
        <v>179</v>
      </c>
      <c r="B201" t="s">
        <v>169</v>
      </c>
      <c r="C201" t="s">
        <v>217</v>
      </c>
      <c r="D201">
        <f>A!$G$81</f>
        <v>0</v>
      </c>
    </row>
    <row r="202" spans="1:4" x14ac:dyDescent="0.35">
      <c r="A202" t="s">
        <v>179</v>
      </c>
      <c r="B202" t="s">
        <v>169</v>
      </c>
      <c r="C202" t="s">
        <v>218</v>
      </c>
      <c r="D202">
        <f>A!$G$82</f>
        <v>0</v>
      </c>
    </row>
    <row r="203" spans="1:4" x14ac:dyDescent="0.35">
      <c r="A203" t="s">
        <v>179</v>
      </c>
      <c r="B203" t="s">
        <v>169</v>
      </c>
      <c r="C203" t="s">
        <v>219</v>
      </c>
      <c r="D203">
        <f>A!$G$83</f>
        <v>0</v>
      </c>
    </row>
    <row r="204" spans="1:4" x14ac:dyDescent="0.35">
      <c r="A204" t="s">
        <v>179</v>
      </c>
      <c r="B204" t="s">
        <v>169</v>
      </c>
      <c r="C204" t="s">
        <v>220</v>
      </c>
      <c r="D204">
        <f>A!$G$84</f>
        <v>0</v>
      </c>
    </row>
    <row r="205" spans="1:4" x14ac:dyDescent="0.35">
      <c r="A205" t="s">
        <v>179</v>
      </c>
      <c r="B205" t="s">
        <v>169</v>
      </c>
      <c r="C205" t="s">
        <v>221</v>
      </c>
      <c r="D205">
        <f>A!$G$85</f>
        <v>0</v>
      </c>
    </row>
    <row r="206" spans="1:4" x14ac:dyDescent="0.35">
      <c r="A206" t="s">
        <v>179</v>
      </c>
      <c r="B206" t="s">
        <v>169</v>
      </c>
      <c r="C206" t="s">
        <v>222</v>
      </c>
      <c r="D206">
        <f>A!$G$86</f>
        <v>0</v>
      </c>
    </row>
    <row r="207" spans="1:4" x14ac:dyDescent="0.35">
      <c r="A207" t="s">
        <v>179</v>
      </c>
      <c r="B207" t="s">
        <v>169</v>
      </c>
      <c r="C207" t="s">
        <v>223</v>
      </c>
      <c r="D207">
        <f>A!$G$87</f>
        <v>0</v>
      </c>
    </row>
    <row r="208" spans="1:4" x14ac:dyDescent="0.35">
      <c r="A208" t="s">
        <v>179</v>
      </c>
      <c r="B208" t="s">
        <v>169</v>
      </c>
      <c r="C208" t="s">
        <v>224</v>
      </c>
      <c r="D208">
        <f>A!$G$88</f>
        <v>0</v>
      </c>
    </row>
    <row r="209" spans="1:4" x14ac:dyDescent="0.35">
      <c r="A209" t="s">
        <v>179</v>
      </c>
      <c r="B209" t="s">
        <v>169</v>
      </c>
      <c r="C209" t="s">
        <v>225</v>
      </c>
      <c r="D209">
        <f>A!$G$89</f>
        <v>0</v>
      </c>
    </row>
    <row r="210" spans="1:4" x14ac:dyDescent="0.35">
      <c r="A210" t="s">
        <v>179</v>
      </c>
      <c r="B210" t="s">
        <v>169</v>
      </c>
      <c r="C210" t="s">
        <v>226</v>
      </c>
      <c r="D210">
        <f>A!$G$90</f>
        <v>0</v>
      </c>
    </row>
    <row r="211" spans="1:4" x14ac:dyDescent="0.35">
      <c r="A211" t="s">
        <v>179</v>
      </c>
      <c r="B211" t="s">
        <v>169</v>
      </c>
      <c r="C211" t="s">
        <v>227</v>
      </c>
      <c r="D211">
        <f>A!$G$91</f>
        <v>0</v>
      </c>
    </row>
    <row r="212" spans="1:4" x14ac:dyDescent="0.35">
      <c r="A212" t="s">
        <v>179</v>
      </c>
      <c r="B212" t="s">
        <v>169</v>
      </c>
      <c r="C212" t="s">
        <v>228</v>
      </c>
      <c r="D212">
        <f>A!$G$92</f>
        <v>0</v>
      </c>
    </row>
    <row r="213" spans="1:4" x14ac:dyDescent="0.35">
      <c r="A213" t="s">
        <v>179</v>
      </c>
      <c r="B213" t="s">
        <v>169</v>
      </c>
      <c r="C213" t="s">
        <v>229</v>
      </c>
      <c r="D213">
        <f>A!$G$93</f>
        <v>0</v>
      </c>
    </row>
    <row r="214" spans="1:4" x14ac:dyDescent="0.35">
      <c r="A214" t="s">
        <v>179</v>
      </c>
      <c r="B214" t="s">
        <v>169</v>
      </c>
      <c r="C214" t="s">
        <v>232</v>
      </c>
      <c r="D214">
        <f>A!$G$94</f>
        <v>0</v>
      </c>
    </row>
    <row r="215" spans="1:4" x14ac:dyDescent="0.35">
      <c r="A215">
        <v>9</v>
      </c>
      <c r="B215" t="s">
        <v>169</v>
      </c>
      <c r="C215" t="s">
        <v>136</v>
      </c>
      <c r="D215">
        <f>A!$D$101</f>
        <v>0</v>
      </c>
    </row>
    <row r="216" spans="1:4" x14ac:dyDescent="0.35">
      <c r="A216">
        <v>10</v>
      </c>
      <c r="B216" t="s">
        <v>169</v>
      </c>
      <c r="C216" t="s">
        <v>137</v>
      </c>
      <c r="D216">
        <f>A!$D$106</f>
        <v>0</v>
      </c>
    </row>
    <row r="217" spans="1:4" x14ac:dyDescent="0.35">
      <c r="A217">
        <v>11</v>
      </c>
      <c r="B217" t="s">
        <v>169</v>
      </c>
      <c r="C217" t="s">
        <v>94</v>
      </c>
      <c r="D217">
        <f>A!$E$110</f>
        <v>0</v>
      </c>
    </row>
    <row r="218" spans="1:4" x14ac:dyDescent="0.35">
      <c r="A218">
        <v>11</v>
      </c>
      <c r="B218" t="s">
        <v>169</v>
      </c>
      <c r="C218" t="s">
        <v>95</v>
      </c>
      <c r="D218">
        <f>A!$E$111</f>
        <v>0</v>
      </c>
    </row>
    <row r="219" spans="1:4" x14ac:dyDescent="0.35">
      <c r="A219">
        <v>11</v>
      </c>
      <c r="B219" t="s">
        <v>169</v>
      </c>
      <c r="C219" t="s">
        <v>20</v>
      </c>
      <c r="D219">
        <f>A!$E$112</f>
        <v>0</v>
      </c>
    </row>
    <row r="220" spans="1:4" x14ac:dyDescent="0.35">
      <c r="A220">
        <v>11</v>
      </c>
      <c r="B220" t="s">
        <v>169</v>
      </c>
      <c r="C220" t="s">
        <v>21</v>
      </c>
      <c r="D220">
        <f>A!$E$113</f>
        <v>0</v>
      </c>
    </row>
    <row r="221" spans="1:4" x14ac:dyDescent="0.35">
      <c r="A221">
        <v>11</v>
      </c>
      <c r="B221" t="s">
        <v>169</v>
      </c>
      <c r="C221" t="s">
        <v>92</v>
      </c>
      <c r="D221">
        <f>A!$E$114</f>
        <v>0</v>
      </c>
    </row>
    <row r="222" spans="1:4" x14ac:dyDescent="0.35">
      <c r="A222">
        <v>11</v>
      </c>
      <c r="B222" t="s">
        <v>169</v>
      </c>
      <c r="C222" t="s">
        <v>40</v>
      </c>
      <c r="D222">
        <f>A!$E$115</f>
        <v>0</v>
      </c>
    </row>
    <row r="223" spans="1:4" x14ac:dyDescent="0.35">
      <c r="A223">
        <v>11</v>
      </c>
      <c r="B223" t="s">
        <v>169</v>
      </c>
      <c r="C223" t="s">
        <v>22</v>
      </c>
      <c r="D223">
        <f>A!$E$116</f>
        <v>0</v>
      </c>
    </row>
    <row r="224" spans="1:4" x14ac:dyDescent="0.35">
      <c r="A224">
        <v>11</v>
      </c>
      <c r="B224" t="s">
        <v>169</v>
      </c>
      <c r="C224" t="s">
        <v>91</v>
      </c>
      <c r="D224">
        <f>A!$E$117</f>
        <v>0</v>
      </c>
    </row>
    <row r="225" spans="1:4" x14ac:dyDescent="0.35">
      <c r="A225">
        <v>11</v>
      </c>
      <c r="B225" t="s">
        <v>169</v>
      </c>
      <c r="C225" t="s">
        <v>93</v>
      </c>
      <c r="D225">
        <f>A!$E$118</f>
        <v>0</v>
      </c>
    </row>
    <row r="226" spans="1:4" x14ac:dyDescent="0.35">
      <c r="A226">
        <v>11</v>
      </c>
      <c r="B226" t="s">
        <v>169</v>
      </c>
      <c r="C226" t="s">
        <v>96</v>
      </c>
      <c r="D226">
        <f>A!$E$119</f>
        <v>0</v>
      </c>
    </row>
    <row r="227" spans="1:4" x14ac:dyDescent="0.35">
      <c r="A227">
        <v>11</v>
      </c>
      <c r="B227" t="s">
        <v>169</v>
      </c>
      <c r="C227" t="s">
        <v>124</v>
      </c>
      <c r="D227">
        <f>A!$E$120</f>
        <v>0</v>
      </c>
    </row>
    <row r="228" spans="1:4" x14ac:dyDescent="0.35">
      <c r="A228">
        <v>11</v>
      </c>
      <c r="B228" t="s">
        <v>169</v>
      </c>
      <c r="C228" t="s">
        <v>159</v>
      </c>
      <c r="D228">
        <f>A!$E$121</f>
        <v>0</v>
      </c>
    </row>
    <row r="229" spans="1:4" x14ac:dyDescent="0.35">
      <c r="A229">
        <v>11</v>
      </c>
      <c r="B229" t="s">
        <v>169</v>
      </c>
      <c r="C229" t="s">
        <v>19</v>
      </c>
      <c r="D229">
        <f>A!$E$122</f>
        <v>0</v>
      </c>
    </row>
    <row r="230" spans="1:4" x14ac:dyDescent="0.35">
      <c r="A230">
        <v>11</v>
      </c>
      <c r="B230" t="s">
        <v>169</v>
      </c>
      <c r="C230" t="s">
        <v>19</v>
      </c>
      <c r="D230">
        <f>A!$E$123</f>
        <v>0</v>
      </c>
    </row>
    <row r="231" spans="1:4" x14ac:dyDescent="0.35">
      <c r="A231">
        <v>11</v>
      </c>
      <c r="B231" t="s">
        <v>169</v>
      </c>
      <c r="C231" t="s">
        <v>19</v>
      </c>
      <c r="D231">
        <f>A!$E$124</f>
        <v>0</v>
      </c>
    </row>
    <row r="232" spans="1:4" x14ac:dyDescent="0.35">
      <c r="A232">
        <v>11</v>
      </c>
      <c r="B232" t="s">
        <v>169</v>
      </c>
      <c r="C232" t="s">
        <v>172</v>
      </c>
      <c r="D232">
        <f>A!$I$122</f>
        <v>0</v>
      </c>
    </row>
    <row r="233" spans="1:4" x14ac:dyDescent="0.35">
      <c r="A233">
        <v>11</v>
      </c>
      <c r="B233" t="s">
        <v>169</v>
      </c>
      <c r="C233" t="s">
        <v>172</v>
      </c>
      <c r="D233">
        <f>A!$I$123</f>
        <v>0</v>
      </c>
    </row>
    <row r="234" spans="1:4" x14ac:dyDescent="0.35">
      <c r="A234">
        <v>11</v>
      </c>
      <c r="B234" t="s">
        <v>169</v>
      </c>
      <c r="C234" t="s">
        <v>172</v>
      </c>
      <c r="D234">
        <f>A!$I$124</f>
        <v>0</v>
      </c>
    </row>
    <row r="235" spans="1:4" x14ac:dyDescent="0.35">
      <c r="A235" t="s">
        <v>180</v>
      </c>
      <c r="B235" t="s">
        <v>169</v>
      </c>
      <c r="C235" t="s">
        <v>188</v>
      </c>
      <c r="D235" t="str">
        <f>A!$D$128</f>
        <v/>
      </c>
    </row>
    <row r="236" spans="1:4" x14ac:dyDescent="0.35">
      <c r="A236" t="s">
        <v>180</v>
      </c>
      <c r="B236" t="s">
        <v>169</v>
      </c>
      <c r="C236" t="s">
        <v>189</v>
      </c>
      <c r="D236" t="str">
        <f>A!$D$129</f>
        <v/>
      </c>
    </row>
    <row r="237" spans="1:4" x14ac:dyDescent="0.35">
      <c r="A237" t="s">
        <v>180</v>
      </c>
      <c r="B237" t="s">
        <v>169</v>
      </c>
      <c r="C237" t="s">
        <v>190</v>
      </c>
      <c r="D237" t="str">
        <f>A!$D$130</f>
        <v/>
      </c>
    </row>
    <row r="238" spans="1:4" x14ac:dyDescent="0.35">
      <c r="A238" t="s">
        <v>180</v>
      </c>
      <c r="B238" t="s">
        <v>169</v>
      </c>
      <c r="C238" t="s">
        <v>191</v>
      </c>
      <c r="D238" t="str">
        <f>A!$D$131</f>
        <v/>
      </c>
    </row>
    <row r="239" spans="1:4" x14ac:dyDescent="0.35">
      <c r="A239" t="s">
        <v>180</v>
      </c>
      <c r="B239" t="s">
        <v>169</v>
      </c>
      <c r="C239" t="s">
        <v>192</v>
      </c>
      <c r="D239" t="str">
        <f>A!$D$132</f>
        <v/>
      </c>
    </row>
    <row r="240" spans="1:4" x14ac:dyDescent="0.35">
      <c r="A240" t="s">
        <v>180</v>
      </c>
      <c r="B240" t="s">
        <v>169</v>
      </c>
      <c r="C240" t="s">
        <v>193</v>
      </c>
      <c r="D240" t="str">
        <f>A!$D$133</f>
        <v/>
      </c>
    </row>
    <row r="241" spans="1:4" x14ac:dyDescent="0.35">
      <c r="A241" t="s">
        <v>180</v>
      </c>
      <c r="B241" t="s">
        <v>169</v>
      </c>
      <c r="C241" t="s">
        <v>194</v>
      </c>
      <c r="D241" t="str">
        <f>A!$D$134</f>
        <v/>
      </c>
    </row>
    <row r="242" spans="1:4" x14ac:dyDescent="0.35">
      <c r="A242" t="s">
        <v>180</v>
      </c>
      <c r="B242" t="s">
        <v>169</v>
      </c>
      <c r="C242" t="s">
        <v>195</v>
      </c>
      <c r="D242" t="str">
        <f>A!$D$135</f>
        <v/>
      </c>
    </row>
    <row r="243" spans="1:4" x14ac:dyDescent="0.35">
      <c r="A243" t="s">
        <v>180</v>
      </c>
      <c r="B243" t="s">
        <v>169</v>
      </c>
      <c r="C243" t="s">
        <v>196</v>
      </c>
      <c r="D243" t="str">
        <f>A!$D$136</f>
        <v/>
      </c>
    </row>
    <row r="244" spans="1:4" x14ac:dyDescent="0.35">
      <c r="A244" t="s">
        <v>180</v>
      </c>
      <c r="B244" t="s">
        <v>169</v>
      </c>
      <c r="C244" t="s">
        <v>197</v>
      </c>
      <c r="D244" t="str">
        <f>A!$D$137</f>
        <v/>
      </c>
    </row>
    <row r="245" spans="1:4" x14ac:dyDescent="0.35">
      <c r="A245" t="s">
        <v>180</v>
      </c>
      <c r="B245" t="s">
        <v>169</v>
      </c>
      <c r="C245" t="s">
        <v>198</v>
      </c>
      <c r="D245" t="str">
        <f>A!$D$138</f>
        <v/>
      </c>
    </row>
    <row r="246" spans="1:4" x14ac:dyDescent="0.35">
      <c r="A246" t="s">
        <v>180</v>
      </c>
      <c r="B246" t="s">
        <v>169</v>
      </c>
      <c r="C246" t="s">
        <v>199</v>
      </c>
      <c r="D246" t="str">
        <f>A!$D$139</f>
        <v/>
      </c>
    </row>
    <row r="247" spans="1:4" x14ac:dyDescent="0.35">
      <c r="A247" t="s">
        <v>180</v>
      </c>
      <c r="B247" t="s">
        <v>169</v>
      </c>
      <c r="C247" t="s">
        <v>200</v>
      </c>
      <c r="D247" t="str">
        <f>A!$D$140</f>
        <v/>
      </c>
    </row>
    <row r="248" spans="1:4" x14ac:dyDescent="0.35">
      <c r="A248" t="s">
        <v>180</v>
      </c>
      <c r="B248" t="s">
        <v>169</v>
      </c>
      <c r="C248" t="s">
        <v>201</v>
      </c>
      <c r="D248" t="str">
        <f>A!$D$141</f>
        <v/>
      </c>
    </row>
    <row r="249" spans="1:4" x14ac:dyDescent="0.35">
      <c r="A249" t="s">
        <v>180</v>
      </c>
      <c r="B249" t="s">
        <v>169</v>
      </c>
      <c r="C249" t="s">
        <v>230</v>
      </c>
      <c r="D249" t="str">
        <f>A!$D$142</f>
        <v/>
      </c>
    </row>
    <row r="250" spans="1:4" x14ac:dyDescent="0.35">
      <c r="A250" t="s">
        <v>181</v>
      </c>
      <c r="B250" t="s">
        <v>169</v>
      </c>
      <c r="C250" t="s">
        <v>202</v>
      </c>
      <c r="D250">
        <f>A!$E$128</f>
        <v>0</v>
      </c>
    </row>
    <row r="251" spans="1:4" x14ac:dyDescent="0.35">
      <c r="A251" t="s">
        <v>181</v>
      </c>
      <c r="B251" t="s">
        <v>169</v>
      </c>
      <c r="C251" t="s">
        <v>203</v>
      </c>
      <c r="D251">
        <f>A!$E$129</f>
        <v>0</v>
      </c>
    </row>
    <row r="252" spans="1:4" x14ac:dyDescent="0.35">
      <c r="A252" t="s">
        <v>181</v>
      </c>
      <c r="B252" t="s">
        <v>169</v>
      </c>
      <c r="C252" t="s">
        <v>204</v>
      </c>
      <c r="D252">
        <f>A!$E$130</f>
        <v>0</v>
      </c>
    </row>
    <row r="253" spans="1:4" x14ac:dyDescent="0.35">
      <c r="A253" t="s">
        <v>181</v>
      </c>
      <c r="B253" t="s">
        <v>169</v>
      </c>
      <c r="C253" t="s">
        <v>205</v>
      </c>
      <c r="D253">
        <f>A!$E$131</f>
        <v>0</v>
      </c>
    </row>
    <row r="254" spans="1:4" x14ac:dyDescent="0.35">
      <c r="A254" t="s">
        <v>181</v>
      </c>
      <c r="B254" t="s">
        <v>169</v>
      </c>
      <c r="C254" t="s">
        <v>206</v>
      </c>
      <c r="D254">
        <f>A!$E$132</f>
        <v>0</v>
      </c>
    </row>
    <row r="255" spans="1:4" x14ac:dyDescent="0.35">
      <c r="A255" t="s">
        <v>181</v>
      </c>
      <c r="B255" t="s">
        <v>169</v>
      </c>
      <c r="C255" t="s">
        <v>207</v>
      </c>
      <c r="D255">
        <f>A!$E$133</f>
        <v>0</v>
      </c>
    </row>
    <row r="256" spans="1:4" x14ac:dyDescent="0.35">
      <c r="A256" t="s">
        <v>181</v>
      </c>
      <c r="B256" t="s">
        <v>169</v>
      </c>
      <c r="C256" t="s">
        <v>208</v>
      </c>
      <c r="D256">
        <f>A!$E$134</f>
        <v>0</v>
      </c>
    </row>
    <row r="257" spans="1:4" x14ac:dyDescent="0.35">
      <c r="A257" t="s">
        <v>181</v>
      </c>
      <c r="B257" t="s">
        <v>169</v>
      </c>
      <c r="C257" t="s">
        <v>209</v>
      </c>
      <c r="D257">
        <f>A!$E$135</f>
        <v>0</v>
      </c>
    </row>
    <row r="258" spans="1:4" x14ac:dyDescent="0.35">
      <c r="A258" t="s">
        <v>181</v>
      </c>
      <c r="B258" t="s">
        <v>169</v>
      </c>
      <c r="C258" t="s">
        <v>210</v>
      </c>
      <c r="D258">
        <f>A!$E$136</f>
        <v>0</v>
      </c>
    </row>
    <row r="259" spans="1:4" x14ac:dyDescent="0.35">
      <c r="A259" t="s">
        <v>181</v>
      </c>
      <c r="B259" t="s">
        <v>169</v>
      </c>
      <c r="C259" t="s">
        <v>211</v>
      </c>
      <c r="D259">
        <f>A!$E$137</f>
        <v>0</v>
      </c>
    </row>
    <row r="260" spans="1:4" x14ac:dyDescent="0.35">
      <c r="A260" t="s">
        <v>181</v>
      </c>
      <c r="B260" t="s">
        <v>169</v>
      </c>
      <c r="C260" t="s">
        <v>212</v>
      </c>
      <c r="D260">
        <f>A!$E$138</f>
        <v>0</v>
      </c>
    </row>
    <row r="261" spans="1:4" x14ac:dyDescent="0.35">
      <c r="A261" t="s">
        <v>181</v>
      </c>
      <c r="B261" t="s">
        <v>169</v>
      </c>
      <c r="C261" t="s">
        <v>213</v>
      </c>
      <c r="D261">
        <f>A!$E$139</f>
        <v>0</v>
      </c>
    </row>
    <row r="262" spans="1:4" ht="16.5" customHeight="1" x14ac:dyDescent="0.35">
      <c r="A262" t="s">
        <v>181</v>
      </c>
      <c r="B262" t="s">
        <v>169</v>
      </c>
      <c r="C262" t="s">
        <v>214</v>
      </c>
      <c r="D262">
        <f>A!$E$140</f>
        <v>0</v>
      </c>
    </row>
    <row r="263" spans="1:4" x14ac:dyDescent="0.35">
      <c r="A263" t="s">
        <v>181</v>
      </c>
      <c r="B263" t="s">
        <v>169</v>
      </c>
      <c r="C263" t="s">
        <v>215</v>
      </c>
      <c r="D263">
        <f>A!$E$141</f>
        <v>0</v>
      </c>
    </row>
    <row r="264" spans="1:4" x14ac:dyDescent="0.35">
      <c r="A264" t="s">
        <v>181</v>
      </c>
      <c r="B264" t="s">
        <v>169</v>
      </c>
      <c r="C264" t="s">
        <v>231</v>
      </c>
      <c r="D264">
        <f>A!$E$142</f>
        <v>0</v>
      </c>
    </row>
    <row r="265" spans="1:4" x14ac:dyDescent="0.35">
      <c r="A265" t="s">
        <v>182</v>
      </c>
      <c r="B265" t="s">
        <v>169</v>
      </c>
      <c r="C265" t="s">
        <v>216</v>
      </c>
      <c r="D265">
        <f>A!$G$128</f>
        <v>0</v>
      </c>
    </row>
    <row r="266" spans="1:4" x14ac:dyDescent="0.35">
      <c r="A266" t="s">
        <v>182</v>
      </c>
      <c r="B266" t="s">
        <v>169</v>
      </c>
      <c r="C266" t="s">
        <v>217</v>
      </c>
      <c r="D266">
        <f>A!$G$129</f>
        <v>0</v>
      </c>
    </row>
    <row r="267" spans="1:4" x14ac:dyDescent="0.35">
      <c r="A267" t="s">
        <v>182</v>
      </c>
      <c r="B267" t="s">
        <v>169</v>
      </c>
      <c r="C267" t="s">
        <v>218</v>
      </c>
      <c r="D267">
        <f>A!$G$130</f>
        <v>0</v>
      </c>
    </row>
    <row r="268" spans="1:4" x14ac:dyDescent="0.35">
      <c r="A268" t="s">
        <v>182</v>
      </c>
      <c r="B268" t="s">
        <v>169</v>
      </c>
      <c r="C268" t="s">
        <v>219</v>
      </c>
      <c r="D268">
        <f>A!$G$131</f>
        <v>0</v>
      </c>
    </row>
    <row r="269" spans="1:4" x14ac:dyDescent="0.35">
      <c r="A269" t="s">
        <v>182</v>
      </c>
      <c r="B269" t="s">
        <v>169</v>
      </c>
      <c r="C269" t="s">
        <v>220</v>
      </c>
      <c r="D269">
        <f>A!$G$132</f>
        <v>0</v>
      </c>
    </row>
    <row r="270" spans="1:4" x14ac:dyDescent="0.35">
      <c r="A270" t="s">
        <v>182</v>
      </c>
      <c r="B270" t="s">
        <v>169</v>
      </c>
      <c r="C270" t="s">
        <v>221</v>
      </c>
      <c r="D270">
        <f>A!$G$133</f>
        <v>0</v>
      </c>
    </row>
    <row r="271" spans="1:4" x14ac:dyDescent="0.35">
      <c r="A271" t="s">
        <v>182</v>
      </c>
      <c r="B271" t="s">
        <v>169</v>
      </c>
      <c r="C271" t="s">
        <v>222</v>
      </c>
      <c r="D271">
        <f>A!$G$134</f>
        <v>0</v>
      </c>
    </row>
    <row r="272" spans="1:4" x14ac:dyDescent="0.35">
      <c r="A272" t="s">
        <v>182</v>
      </c>
      <c r="B272" t="s">
        <v>169</v>
      </c>
      <c r="C272" t="s">
        <v>223</v>
      </c>
      <c r="D272">
        <f>A!$G$135</f>
        <v>0</v>
      </c>
    </row>
    <row r="273" spans="1:4" x14ac:dyDescent="0.35">
      <c r="A273" t="s">
        <v>182</v>
      </c>
      <c r="B273" t="s">
        <v>169</v>
      </c>
      <c r="C273" t="s">
        <v>224</v>
      </c>
      <c r="D273">
        <f>A!$G$136</f>
        <v>0</v>
      </c>
    </row>
    <row r="274" spans="1:4" x14ac:dyDescent="0.35">
      <c r="A274" t="s">
        <v>182</v>
      </c>
      <c r="B274" t="s">
        <v>169</v>
      </c>
      <c r="C274" t="s">
        <v>225</v>
      </c>
      <c r="D274">
        <f>A!$G$137</f>
        <v>0</v>
      </c>
    </row>
    <row r="275" spans="1:4" x14ac:dyDescent="0.35">
      <c r="A275" t="s">
        <v>182</v>
      </c>
      <c r="B275" t="s">
        <v>169</v>
      </c>
      <c r="C275" t="s">
        <v>226</v>
      </c>
      <c r="D275">
        <f>A!$G$138</f>
        <v>0</v>
      </c>
    </row>
    <row r="276" spans="1:4" x14ac:dyDescent="0.35">
      <c r="A276" t="s">
        <v>182</v>
      </c>
      <c r="B276" t="s">
        <v>169</v>
      </c>
      <c r="C276" t="s">
        <v>227</v>
      </c>
      <c r="D276">
        <f>A!$G$139</f>
        <v>0</v>
      </c>
    </row>
    <row r="277" spans="1:4" x14ac:dyDescent="0.35">
      <c r="A277" t="s">
        <v>182</v>
      </c>
      <c r="B277" t="s">
        <v>169</v>
      </c>
      <c r="C277" t="s">
        <v>228</v>
      </c>
      <c r="D277">
        <f>A!$G$140</f>
        <v>0</v>
      </c>
    </row>
    <row r="278" spans="1:4" x14ac:dyDescent="0.35">
      <c r="A278" t="s">
        <v>182</v>
      </c>
      <c r="B278" t="s">
        <v>169</v>
      </c>
      <c r="C278" t="s">
        <v>229</v>
      </c>
      <c r="D278">
        <f>A!$G$141</f>
        <v>0</v>
      </c>
    </row>
    <row r="279" spans="1:4" x14ac:dyDescent="0.35">
      <c r="A279" t="s">
        <v>182</v>
      </c>
      <c r="B279" t="s">
        <v>169</v>
      </c>
      <c r="C279" t="s">
        <v>232</v>
      </c>
      <c r="D279">
        <f>A!$G$142</f>
        <v>0</v>
      </c>
    </row>
    <row r="280" spans="1:4" x14ac:dyDescent="0.35">
      <c r="A280">
        <v>13</v>
      </c>
      <c r="B280" t="s">
        <v>169</v>
      </c>
      <c r="C280" t="s">
        <v>139</v>
      </c>
      <c r="D280">
        <f>A!$D$146</f>
        <v>0</v>
      </c>
    </row>
    <row r="281" spans="1:4" x14ac:dyDescent="0.35">
      <c r="A281">
        <v>14</v>
      </c>
      <c r="B281" t="s">
        <v>169</v>
      </c>
      <c r="C281" t="s">
        <v>140</v>
      </c>
      <c r="D281">
        <f>A!$D$153</f>
        <v>0</v>
      </c>
    </row>
    <row r="282" spans="1:4" x14ac:dyDescent="0.35">
      <c r="A282" t="s">
        <v>183</v>
      </c>
      <c r="B282" t="s">
        <v>169</v>
      </c>
      <c r="C282" t="s">
        <v>160</v>
      </c>
      <c r="D282">
        <f>A!$E$158</f>
        <v>0</v>
      </c>
    </row>
    <row r="283" spans="1:4" x14ac:dyDescent="0.35">
      <c r="A283" t="s">
        <v>183</v>
      </c>
      <c r="B283" t="s">
        <v>169</v>
      </c>
      <c r="C283" t="s">
        <v>162</v>
      </c>
      <c r="D283">
        <f>A!$E$159</f>
        <v>0</v>
      </c>
    </row>
    <row r="284" spans="1:4" x14ac:dyDescent="0.35">
      <c r="A284" t="s">
        <v>183</v>
      </c>
      <c r="B284" t="s">
        <v>169</v>
      </c>
      <c r="C284" t="s">
        <v>161</v>
      </c>
      <c r="D284">
        <f>A!$E$160</f>
        <v>0</v>
      </c>
    </row>
    <row r="285" spans="1:4" x14ac:dyDescent="0.35">
      <c r="A285" t="s">
        <v>183</v>
      </c>
      <c r="B285" t="s">
        <v>169</v>
      </c>
      <c r="C285" t="s">
        <v>141</v>
      </c>
      <c r="D285">
        <f>A!$E$161</f>
        <v>0</v>
      </c>
    </row>
    <row r="286" spans="1:4" x14ac:dyDescent="0.35">
      <c r="A286" t="s">
        <v>183</v>
      </c>
      <c r="B286" t="s">
        <v>169</v>
      </c>
      <c r="C286" t="s">
        <v>142</v>
      </c>
      <c r="D286">
        <f>A!$E$162</f>
        <v>0</v>
      </c>
    </row>
    <row r="287" spans="1:4" x14ac:dyDescent="0.35">
      <c r="A287" t="s">
        <v>184</v>
      </c>
      <c r="B287" t="s">
        <v>169</v>
      </c>
      <c r="C287" t="s">
        <v>160</v>
      </c>
      <c r="D287">
        <f>A!$E$165</f>
        <v>0</v>
      </c>
    </row>
    <row r="288" spans="1:4" x14ac:dyDescent="0.35">
      <c r="A288" t="s">
        <v>184</v>
      </c>
      <c r="B288" t="s">
        <v>169</v>
      </c>
      <c r="C288" t="s">
        <v>162</v>
      </c>
      <c r="D288">
        <f>A!$E$166</f>
        <v>0</v>
      </c>
    </row>
    <row r="289" spans="1:4" x14ac:dyDescent="0.35">
      <c r="A289" t="s">
        <v>184</v>
      </c>
      <c r="B289" t="s">
        <v>169</v>
      </c>
      <c r="C289" t="s">
        <v>161</v>
      </c>
      <c r="D289">
        <f>A!$E$167</f>
        <v>0</v>
      </c>
    </row>
    <row r="290" spans="1:4" x14ac:dyDescent="0.35">
      <c r="A290" t="s">
        <v>184</v>
      </c>
      <c r="B290" t="s">
        <v>169</v>
      </c>
      <c r="C290" t="s">
        <v>141</v>
      </c>
      <c r="D290">
        <f>A!$E$168</f>
        <v>0</v>
      </c>
    </row>
    <row r="291" spans="1:4" x14ac:dyDescent="0.35">
      <c r="A291" t="s">
        <v>184</v>
      </c>
      <c r="B291" t="s">
        <v>169</v>
      </c>
      <c r="C291" t="s">
        <v>142</v>
      </c>
      <c r="D291">
        <f>A!$E$169</f>
        <v>0</v>
      </c>
    </row>
    <row r="292" spans="1:4" x14ac:dyDescent="0.35">
      <c r="A292" t="s">
        <v>185</v>
      </c>
      <c r="B292" t="s">
        <v>169</v>
      </c>
      <c r="C292" t="s">
        <v>160</v>
      </c>
      <c r="D292">
        <f>A!$E$172</f>
        <v>0</v>
      </c>
    </row>
    <row r="293" spans="1:4" x14ac:dyDescent="0.35">
      <c r="A293" t="s">
        <v>185</v>
      </c>
      <c r="B293" t="s">
        <v>169</v>
      </c>
      <c r="C293" t="s">
        <v>162</v>
      </c>
      <c r="D293">
        <f>A!$E$173</f>
        <v>0</v>
      </c>
    </row>
    <row r="294" spans="1:4" x14ac:dyDescent="0.35">
      <c r="A294" t="s">
        <v>185</v>
      </c>
      <c r="B294" t="s">
        <v>169</v>
      </c>
      <c r="C294" t="s">
        <v>161</v>
      </c>
      <c r="D294">
        <f>A!$E$174</f>
        <v>0</v>
      </c>
    </row>
    <row r="295" spans="1:4" x14ac:dyDescent="0.35">
      <c r="A295" t="s">
        <v>185</v>
      </c>
      <c r="B295" t="s">
        <v>169</v>
      </c>
      <c r="C295" t="s">
        <v>141</v>
      </c>
      <c r="D295">
        <f>A!$E$175</f>
        <v>0</v>
      </c>
    </row>
    <row r="296" spans="1:4" x14ac:dyDescent="0.35">
      <c r="A296" t="s">
        <v>185</v>
      </c>
      <c r="B296" t="s">
        <v>169</v>
      </c>
      <c r="C296" t="s">
        <v>142</v>
      </c>
      <c r="D296">
        <f>A!$E$176</f>
        <v>0</v>
      </c>
    </row>
    <row r="297" spans="1:4" x14ac:dyDescent="0.35">
      <c r="A297">
        <v>1</v>
      </c>
      <c r="B297" t="s">
        <v>186</v>
      </c>
      <c r="C297" t="s">
        <v>131</v>
      </c>
      <c r="D297">
        <f>B!$D$5</f>
        <v>0</v>
      </c>
    </row>
    <row r="298" spans="1:4" x14ac:dyDescent="0.35">
      <c r="A298">
        <v>2</v>
      </c>
      <c r="B298" t="s">
        <v>186</v>
      </c>
      <c r="C298" t="s">
        <v>132</v>
      </c>
      <c r="D298">
        <f>B!$D$8</f>
        <v>0</v>
      </c>
    </row>
    <row r="299" spans="1:4" x14ac:dyDescent="0.35">
      <c r="A299">
        <v>3</v>
      </c>
      <c r="B299" t="s">
        <v>186</v>
      </c>
      <c r="C299" t="s">
        <v>153</v>
      </c>
      <c r="D299">
        <f>B!$D$12</f>
        <v>0</v>
      </c>
    </row>
    <row r="300" spans="1:4" x14ac:dyDescent="0.35">
      <c r="A300">
        <v>4</v>
      </c>
      <c r="B300" t="s">
        <v>186</v>
      </c>
      <c r="C300" t="s">
        <v>63</v>
      </c>
      <c r="D300">
        <f>B!$E$16</f>
        <v>0</v>
      </c>
    </row>
    <row r="301" spans="1:4" x14ac:dyDescent="0.35">
      <c r="A301">
        <v>4</v>
      </c>
      <c r="B301" t="s">
        <v>186</v>
      </c>
      <c r="C301" t="s">
        <v>154</v>
      </c>
      <c r="D301">
        <f>B!$E$17</f>
        <v>0</v>
      </c>
    </row>
    <row r="302" spans="1:4" x14ac:dyDescent="0.35">
      <c r="A302">
        <v>4</v>
      </c>
      <c r="B302" t="s">
        <v>186</v>
      </c>
      <c r="C302" t="s">
        <v>38</v>
      </c>
      <c r="D302">
        <f>B!$E$18</f>
        <v>0</v>
      </c>
    </row>
    <row r="303" spans="1:4" x14ac:dyDescent="0.35">
      <c r="A303">
        <v>4</v>
      </c>
      <c r="B303" t="s">
        <v>186</v>
      </c>
      <c r="C303" t="s">
        <v>77</v>
      </c>
      <c r="D303">
        <f>B!$E$19</f>
        <v>0</v>
      </c>
    </row>
    <row r="304" spans="1:4" x14ac:dyDescent="0.35">
      <c r="A304">
        <v>4</v>
      </c>
      <c r="B304" t="s">
        <v>186</v>
      </c>
      <c r="C304" t="s">
        <v>156</v>
      </c>
      <c r="D304">
        <f>B!$E$20</f>
        <v>0</v>
      </c>
    </row>
    <row r="305" spans="1:4" x14ac:dyDescent="0.35">
      <c r="A305">
        <v>4</v>
      </c>
      <c r="B305" t="s">
        <v>186</v>
      </c>
      <c r="C305" t="s">
        <v>83</v>
      </c>
      <c r="D305">
        <f>B!$E$21</f>
        <v>0</v>
      </c>
    </row>
    <row r="306" spans="1:4" x14ac:dyDescent="0.35">
      <c r="A306">
        <v>4</v>
      </c>
      <c r="B306" t="s">
        <v>186</v>
      </c>
      <c r="C306" t="s">
        <v>78</v>
      </c>
      <c r="D306">
        <f>B!$E$22</f>
        <v>0</v>
      </c>
    </row>
    <row r="307" spans="1:4" x14ac:dyDescent="0.35">
      <c r="A307">
        <v>4</v>
      </c>
      <c r="B307" t="s">
        <v>186</v>
      </c>
      <c r="C307" t="s">
        <v>74</v>
      </c>
      <c r="D307">
        <f>B!$E$23</f>
        <v>0</v>
      </c>
    </row>
    <row r="308" spans="1:4" x14ac:dyDescent="0.35">
      <c r="A308">
        <v>4</v>
      </c>
      <c r="B308" t="s">
        <v>186</v>
      </c>
      <c r="C308" t="s">
        <v>79</v>
      </c>
      <c r="D308">
        <f>B!$E$24</f>
        <v>0</v>
      </c>
    </row>
    <row r="309" spans="1:4" x14ac:dyDescent="0.35">
      <c r="A309">
        <v>4</v>
      </c>
      <c r="B309" t="s">
        <v>186</v>
      </c>
      <c r="C309" t="s">
        <v>157</v>
      </c>
      <c r="D309">
        <f>B!$E$25</f>
        <v>0</v>
      </c>
    </row>
    <row r="310" spans="1:4" x14ac:dyDescent="0.35">
      <c r="A310">
        <v>4</v>
      </c>
      <c r="B310" t="s">
        <v>186</v>
      </c>
      <c r="C310" t="s">
        <v>158</v>
      </c>
      <c r="D310">
        <f>B!$E$26</f>
        <v>0</v>
      </c>
    </row>
    <row r="311" spans="1:4" x14ac:dyDescent="0.35">
      <c r="A311">
        <v>4</v>
      </c>
      <c r="B311" t="s">
        <v>186</v>
      </c>
      <c r="C311" t="s">
        <v>155</v>
      </c>
      <c r="D311">
        <f>B!$E$27</f>
        <v>0</v>
      </c>
    </row>
    <row r="312" spans="1:4" x14ac:dyDescent="0.35">
      <c r="A312">
        <v>4</v>
      </c>
      <c r="B312" t="s">
        <v>186</v>
      </c>
      <c r="C312" t="s">
        <v>19</v>
      </c>
      <c r="D312">
        <f>B!$E$28</f>
        <v>0</v>
      </c>
    </row>
    <row r="313" spans="1:4" x14ac:dyDescent="0.35">
      <c r="A313">
        <v>4</v>
      </c>
      <c r="B313" t="s">
        <v>186</v>
      </c>
      <c r="C313" t="s">
        <v>19</v>
      </c>
      <c r="D313">
        <f>B!$E$29</f>
        <v>0</v>
      </c>
    </row>
    <row r="314" spans="1:4" x14ac:dyDescent="0.35">
      <c r="A314">
        <v>4</v>
      </c>
      <c r="B314" t="s">
        <v>186</v>
      </c>
      <c r="C314" t="s">
        <v>19</v>
      </c>
      <c r="D314">
        <f>B!$E$30</f>
        <v>0</v>
      </c>
    </row>
    <row r="315" spans="1:4" x14ac:dyDescent="0.35">
      <c r="A315" t="s">
        <v>170</v>
      </c>
      <c r="B315" t="s">
        <v>186</v>
      </c>
      <c r="C315" t="s">
        <v>171</v>
      </c>
      <c r="D315">
        <f>B!$I$18</f>
        <v>0</v>
      </c>
    </row>
    <row r="316" spans="1:4" x14ac:dyDescent="0.35">
      <c r="A316" t="s">
        <v>170</v>
      </c>
      <c r="B316" t="s">
        <v>186</v>
      </c>
      <c r="C316" t="s">
        <v>172</v>
      </c>
      <c r="D316">
        <f>B!$I$28</f>
        <v>0</v>
      </c>
    </row>
    <row r="317" spans="1:4" x14ac:dyDescent="0.35">
      <c r="A317" t="s">
        <v>170</v>
      </c>
      <c r="B317" t="s">
        <v>186</v>
      </c>
      <c r="C317" t="s">
        <v>172</v>
      </c>
      <c r="D317">
        <f>B!$I$29</f>
        <v>0</v>
      </c>
    </row>
    <row r="318" spans="1:4" x14ac:dyDescent="0.35">
      <c r="A318" t="s">
        <v>170</v>
      </c>
      <c r="B318" t="s">
        <v>186</v>
      </c>
      <c r="C318" t="s">
        <v>172</v>
      </c>
      <c r="D318">
        <f>B!$I$30</f>
        <v>0</v>
      </c>
    </row>
    <row r="319" spans="1:4" x14ac:dyDescent="0.35">
      <c r="A319" t="s">
        <v>173</v>
      </c>
      <c r="B319" t="s">
        <v>186</v>
      </c>
      <c r="C319" t="s">
        <v>116</v>
      </c>
      <c r="D319">
        <f>B!$E$34</f>
        <v>0</v>
      </c>
    </row>
    <row r="320" spans="1:4" x14ac:dyDescent="0.35">
      <c r="A320" t="s">
        <v>173</v>
      </c>
      <c r="B320" t="s">
        <v>186</v>
      </c>
      <c r="C320" t="s">
        <v>117</v>
      </c>
      <c r="D320">
        <f>B!$E$35</f>
        <v>0</v>
      </c>
    </row>
    <row r="321" spans="1:4" x14ac:dyDescent="0.35">
      <c r="A321" t="s">
        <v>173</v>
      </c>
      <c r="B321" t="s">
        <v>186</v>
      </c>
      <c r="C321" t="s">
        <v>118</v>
      </c>
      <c r="D321">
        <f>B!$E$36</f>
        <v>0</v>
      </c>
    </row>
    <row r="322" spans="1:4" x14ac:dyDescent="0.35">
      <c r="A322" t="s">
        <v>173</v>
      </c>
      <c r="B322" t="s">
        <v>186</v>
      </c>
      <c r="C322" t="s">
        <v>119</v>
      </c>
      <c r="D322">
        <f>B!$E$37</f>
        <v>0</v>
      </c>
    </row>
    <row r="323" spans="1:4" x14ac:dyDescent="0.35">
      <c r="A323" t="s">
        <v>173</v>
      </c>
      <c r="B323" t="s">
        <v>186</v>
      </c>
      <c r="C323" t="s">
        <v>120</v>
      </c>
      <c r="D323">
        <f>B!$E$38</f>
        <v>0</v>
      </c>
    </row>
    <row r="324" spans="1:4" x14ac:dyDescent="0.35">
      <c r="A324" t="s">
        <v>173</v>
      </c>
      <c r="B324" t="s">
        <v>186</v>
      </c>
      <c r="C324" t="s">
        <v>121</v>
      </c>
      <c r="D324">
        <f>B!$E$39</f>
        <v>0</v>
      </c>
    </row>
    <row r="325" spans="1:4" x14ac:dyDescent="0.35">
      <c r="A325" t="s">
        <v>173</v>
      </c>
      <c r="B325" t="s">
        <v>186</v>
      </c>
      <c r="C325" t="s">
        <v>122</v>
      </c>
      <c r="D325">
        <f>B!$E$40</f>
        <v>0</v>
      </c>
    </row>
    <row r="326" spans="1:4" x14ac:dyDescent="0.35">
      <c r="A326" t="s">
        <v>174</v>
      </c>
      <c r="B326" t="s">
        <v>186</v>
      </c>
      <c r="C326" t="s">
        <v>116</v>
      </c>
      <c r="D326">
        <f>B!$G$34</f>
        <v>0</v>
      </c>
    </row>
    <row r="327" spans="1:4" x14ac:dyDescent="0.35">
      <c r="A327" t="s">
        <v>174</v>
      </c>
      <c r="B327" t="s">
        <v>186</v>
      </c>
      <c r="C327" t="s">
        <v>117</v>
      </c>
      <c r="D327">
        <f>B!$G$35</f>
        <v>0</v>
      </c>
    </row>
    <row r="328" spans="1:4" x14ac:dyDescent="0.35">
      <c r="A328" t="s">
        <v>174</v>
      </c>
      <c r="B328" t="s">
        <v>186</v>
      </c>
      <c r="C328" t="s">
        <v>118</v>
      </c>
      <c r="D328">
        <f>B!$G$36</f>
        <v>0</v>
      </c>
    </row>
    <row r="329" spans="1:4" x14ac:dyDescent="0.35">
      <c r="A329" t="s">
        <v>174</v>
      </c>
      <c r="B329" t="s">
        <v>186</v>
      </c>
      <c r="C329" t="s">
        <v>119</v>
      </c>
      <c r="D329">
        <f>B!$G$37</f>
        <v>0</v>
      </c>
    </row>
    <row r="330" spans="1:4" x14ac:dyDescent="0.35">
      <c r="A330" t="s">
        <v>174</v>
      </c>
      <c r="B330" t="s">
        <v>186</v>
      </c>
      <c r="C330" t="s">
        <v>120</v>
      </c>
      <c r="D330">
        <f>B!$G$38</f>
        <v>0</v>
      </c>
    </row>
    <row r="331" spans="1:4" x14ac:dyDescent="0.35">
      <c r="A331" t="s">
        <v>174</v>
      </c>
      <c r="B331" t="s">
        <v>186</v>
      </c>
      <c r="C331" t="s">
        <v>121</v>
      </c>
      <c r="D331">
        <f>B!$G$39</f>
        <v>0</v>
      </c>
    </row>
    <row r="332" spans="1:4" x14ac:dyDescent="0.35">
      <c r="A332" t="s">
        <v>174</v>
      </c>
      <c r="B332" t="s">
        <v>186</v>
      </c>
      <c r="C332" t="s">
        <v>122</v>
      </c>
      <c r="D332">
        <f>B!$G$40</f>
        <v>0</v>
      </c>
    </row>
    <row r="333" spans="1:4" x14ac:dyDescent="0.35">
      <c r="A333" t="s">
        <v>175</v>
      </c>
      <c r="B333" t="s">
        <v>186</v>
      </c>
      <c r="C333" t="s">
        <v>116</v>
      </c>
      <c r="D333">
        <f>B!$I$34</f>
        <v>0</v>
      </c>
    </row>
    <row r="334" spans="1:4" x14ac:dyDescent="0.35">
      <c r="A334" t="s">
        <v>175</v>
      </c>
      <c r="B334" t="s">
        <v>186</v>
      </c>
      <c r="C334" t="s">
        <v>117</v>
      </c>
      <c r="D334">
        <f>B!$I$35</f>
        <v>0</v>
      </c>
    </row>
    <row r="335" spans="1:4" x14ac:dyDescent="0.35">
      <c r="A335" t="s">
        <v>175</v>
      </c>
      <c r="B335" t="s">
        <v>186</v>
      </c>
      <c r="C335" t="s">
        <v>118</v>
      </c>
      <c r="D335">
        <f>B!$I$36</f>
        <v>0</v>
      </c>
    </row>
    <row r="336" spans="1:4" x14ac:dyDescent="0.35">
      <c r="A336" t="s">
        <v>175</v>
      </c>
      <c r="B336" t="s">
        <v>186</v>
      </c>
      <c r="C336" t="s">
        <v>119</v>
      </c>
      <c r="D336">
        <f>B!$I$37</f>
        <v>0</v>
      </c>
    </row>
    <row r="337" spans="1:4" x14ac:dyDescent="0.35">
      <c r="A337" t="s">
        <v>175</v>
      </c>
      <c r="B337" t="s">
        <v>186</v>
      </c>
      <c r="C337" t="s">
        <v>120</v>
      </c>
      <c r="D337">
        <f>B!$I$38</f>
        <v>0</v>
      </c>
    </row>
    <row r="338" spans="1:4" x14ac:dyDescent="0.35">
      <c r="A338" t="s">
        <v>175</v>
      </c>
      <c r="B338" t="s">
        <v>186</v>
      </c>
      <c r="C338" t="s">
        <v>121</v>
      </c>
      <c r="D338">
        <f>B!$I$39</f>
        <v>0</v>
      </c>
    </row>
    <row r="339" spans="1:4" x14ac:dyDescent="0.35">
      <c r="A339" t="s">
        <v>175</v>
      </c>
      <c r="B339" t="s">
        <v>186</v>
      </c>
      <c r="C339" t="s">
        <v>122</v>
      </c>
      <c r="D339">
        <f>B!$I$40</f>
        <v>0</v>
      </c>
    </row>
    <row r="340" spans="1:4" x14ac:dyDescent="0.35">
      <c r="A340">
        <v>6</v>
      </c>
      <c r="B340" t="s">
        <v>186</v>
      </c>
      <c r="C340" t="s">
        <v>133</v>
      </c>
      <c r="D340">
        <f>B!$D$47</f>
        <v>0</v>
      </c>
    </row>
    <row r="341" spans="1:4" x14ac:dyDescent="0.35">
      <c r="A341">
        <v>7</v>
      </c>
      <c r="B341" t="s">
        <v>186</v>
      </c>
      <c r="C341" t="s">
        <v>84</v>
      </c>
      <c r="D341">
        <f>B!$E$51</f>
        <v>0</v>
      </c>
    </row>
    <row r="342" spans="1:4" x14ac:dyDescent="0.35">
      <c r="A342">
        <v>7</v>
      </c>
      <c r="B342" t="s">
        <v>186</v>
      </c>
      <c r="C342" t="s">
        <v>80</v>
      </c>
      <c r="D342">
        <f>B!$E$52</f>
        <v>0</v>
      </c>
    </row>
    <row r="343" spans="1:4" x14ac:dyDescent="0.35">
      <c r="A343">
        <v>7</v>
      </c>
      <c r="B343" t="s">
        <v>186</v>
      </c>
      <c r="C343" t="s">
        <v>81</v>
      </c>
      <c r="D343">
        <f>B!$E$53</f>
        <v>0</v>
      </c>
    </row>
    <row r="344" spans="1:4" x14ac:dyDescent="0.35">
      <c r="A344">
        <v>7</v>
      </c>
      <c r="B344" t="s">
        <v>186</v>
      </c>
      <c r="C344" t="s">
        <v>89</v>
      </c>
      <c r="D344">
        <f>B!$E$54</f>
        <v>0</v>
      </c>
    </row>
    <row r="345" spans="1:4" x14ac:dyDescent="0.35">
      <c r="A345">
        <v>7</v>
      </c>
      <c r="B345" t="s">
        <v>186</v>
      </c>
      <c r="C345" t="s">
        <v>82</v>
      </c>
      <c r="D345">
        <f>B!$E$55</f>
        <v>0</v>
      </c>
    </row>
    <row r="346" spans="1:4" x14ac:dyDescent="0.35">
      <c r="A346">
        <v>7</v>
      </c>
      <c r="B346" t="s">
        <v>186</v>
      </c>
      <c r="C346" t="s">
        <v>87</v>
      </c>
      <c r="D346">
        <f>B!$E$57</f>
        <v>0</v>
      </c>
    </row>
    <row r="347" spans="1:4" x14ac:dyDescent="0.35">
      <c r="A347">
        <v>7</v>
      </c>
      <c r="B347" t="s">
        <v>186</v>
      </c>
      <c r="C347" t="s">
        <v>236</v>
      </c>
      <c r="D347">
        <f>B!$E$56</f>
        <v>0</v>
      </c>
    </row>
    <row r="348" spans="1:4" x14ac:dyDescent="0.35">
      <c r="A348">
        <v>7</v>
      </c>
      <c r="B348" t="s">
        <v>186</v>
      </c>
      <c r="C348" t="s">
        <v>147</v>
      </c>
      <c r="D348">
        <f>B!$E$58</f>
        <v>0</v>
      </c>
    </row>
    <row r="349" spans="1:4" x14ac:dyDescent="0.35">
      <c r="A349">
        <v>7</v>
      </c>
      <c r="B349" t="s">
        <v>186</v>
      </c>
      <c r="C349" t="s">
        <v>85</v>
      </c>
      <c r="D349">
        <f>B!$E$59</f>
        <v>0</v>
      </c>
    </row>
    <row r="350" spans="1:4" x14ac:dyDescent="0.35">
      <c r="A350">
        <v>7</v>
      </c>
      <c r="B350" t="s">
        <v>186</v>
      </c>
      <c r="C350" t="s">
        <v>86</v>
      </c>
      <c r="D350">
        <f>B!$E$60</f>
        <v>0</v>
      </c>
    </row>
    <row r="351" spans="1:4" x14ac:dyDescent="0.35">
      <c r="A351">
        <v>7</v>
      </c>
      <c r="B351" t="s">
        <v>186</v>
      </c>
      <c r="C351" t="s">
        <v>88</v>
      </c>
      <c r="D351">
        <f>B!$E$61</f>
        <v>0</v>
      </c>
    </row>
    <row r="352" spans="1:4" x14ac:dyDescent="0.35">
      <c r="A352">
        <v>7</v>
      </c>
      <c r="B352" t="s">
        <v>186</v>
      </c>
      <c r="C352" t="s">
        <v>90</v>
      </c>
      <c r="D352">
        <f>B!$E$62</f>
        <v>0</v>
      </c>
    </row>
    <row r="353" spans="1:4" x14ac:dyDescent="0.35">
      <c r="A353">
        <v>7</v>
      </c>
      <c r="B353" t="s">
        <v>186</v>
      </c>
      <c r="C353" t="s">
        <v>19</v>
      </c>
      <c r="D353">
        <f>B!$E$63</f>
        <v>0</v>
      </c>
    </row>
    <row r="354" spans="1:4" x14ac:dyDescent="0.35">
      <c r="A354">
        <v>7</v>
      </c>
      <c r="B354" t="s">
        <v>186</v>
      </c>
      <c r="C354" t="s">
        <v>19</v>
      </c>
      <c r="D354">
        <f>B!$E$64</f>
        <v>0</v>
      </c>
    </row>
    <row r="355" spans="1:4" x14ac:dyDescent="0.35">
      <c r="A355">
        <v>7</v>
      </c>
      <c r="B355" t="s">
        <v>186</v>
      </c>
      <c r="C355" t="s">
        <v>19</v>
      </c>
      <c r="D355">
        <f>B!$E$65</f>
        <v>0</v>
      </c>
    </row>
    <row r="356" spans="1:4" x14ac:dyDescent="0.35">
      <c r="A356" t="s">
        <v>176</v>
      </c>
      <c r="B356" t="s">
        <v>186</v>
      </c>
      <c r="C356" t="s">
        <v>75</v>
      </c>
      <c r="D356">
        <f>B!$I$52</f>
        <v>0</v>
      </c>
    </row>
    <row r="357" spans="1:4" x14ac:dyDescent="0.35">
      <c r="A357" t="s">
        <v>176</v>
      </c>
      <c r="B357" t="s">
        <v>186</v>
      </c>
      <c r="C357" t="s">
        <v>172</v>
      </c>
      <c r="D357">
        <f>B!$I$63</f>
        <v>0</v>
      </c>
    </row>
    <row r="358" spans="1:4" x14ac:dyDescent="0.35">
      <c r="A358" t="s">
        <v>176</v>
      </c>
      <c r="B358" t="s">
        <v>186</v>
      </c>
      <c r="C358" t="s">
        <v>172</v>
      </c>
      <c r="D358">
        <f>B!$I$64</f>
        <v>0</v>
      </c>
    </row>
    <row r="359" spans="1:4" x14ac:dyDescent="0.35">
      <c r="A359" t="s">
        <v>176</v>
      </c>
      <c r="B359" t="s">
        <v>186</v>
      </c>
      <c r="C359" t="s">
        <v>172</v>
      </c>
      <c r="D359">
        <f>B!$I$65</f>
        <v>0</v>
      </c>
    </row>
    <row r="360" spans="1:4" x14ac:dyDescent="0.35">
      <c r="A360" t="s">
        <v>177</v>
      </c>
      <c r="B360" t="s">
        <v>186</v>
      </c>
      <c r="C360" t="s">
        <v>188</v>
      </c>
      <c r="D360" t="str">
        <f>B!$D$80</f>
        <v/>
      </c>
    </row>
    <row r="361" spans="1:4" x14ac:dyDescent="0.35">
      <c r="A361" t="s">
        <v>177</v>
      </c>
      <c r="B361" t="s">
        <v>186</v>
      </c>
      <c r="C361" t="s">
        <v>189</v>
      </c>
      <c r="D361" t="str">
        <f>B!$D$81</f>
        <v/>
      </c>
    </row>
    <row r="362" spans="1:4" x14ac:dyDescent="0.35">
      <c r="A362" t="s">
        <v>177</v>
      </c>
      <c r="B362" t="s">
        <v>186</v>
      </c>
      <c r="C362" t="s">
        <v>190</v>
      </c>
      <c r="D362" t="str">
        <f>B!$D$82</f>
        <v/>
      </c>
    </row>
    <row r="363" spans="1:4" x14ac:dyDescent="0.35">
      <c r="A363" t="s">
        <v>177</v>
      </c>
      <c r="B363" t="s">
        <v>186</v>
      </c>
      <c r="C363" t="s">
        <v>191</v>
      </c>
      <c r="D363" t="str">
        <f>B!$D$83</f>
        <v/>
      </c>
    </row>
    <row r="364" spans="1:4" x14ac:dyDescent="0.35">
      <c r="A364" t="s">
        <v>177</v>
      </c>
      <c r="B364" t="s">
        <v>186</v>
      </c>
      <c r="C364" t="s">
        <v>192</v>
      </c>
      <c r="D364" t="str">
        <f>B!$D$84</f>
        <v/>
      </c>
    </row>
    <row r="365" spans="1:4" x14ac:dyDescent="0.35">
      <c r="A365" t="s">
        <v>177</v>
      </c>
      <c r="B365" t="s">
        <v>186</v>
      </c>
      <c r="C365" t="s">
        <v>193</v>
      </c>
      <c r="D365" t="str">
        <f>B!$D$85</f>
        <v/>
      </c>
    </row>
    <row r="366" spans="1:4" x14ac:dyDescent="0.35">
      <c r="A366" t="s">
        <v>177</v>
      </c>
      <c r="B366" t="s">
        <v>186</v>
      </c>
      <c r="C366" t="s">
        <v>194</v>
      </c>
      <c r="D366" t="str">
        <f>B!$D$86</f>
        <v/>
      </c>
    </row>
    <row r="367" spans="1:4" x14ac:dyDescent="0.35">
      <c r="A367" t="s">
        <v>177</v>
      </c>
      <c r="B367" t="s">
        <v>186</v>
      </c>
      <c r="C367" t="s">
        <v>195</v>
      </c>
      <c r="D367" t="str">
        <f>B!$D$87</f>
        <v/>
      </c>
    </row>
    <row r="368" spans="1:4" x14ac:dyDescent="0.35">
      <c r="A368" t="s">
        <v>177</v>
      </c>
      <c r="B368" t="s">
        <v>186</v>
      </c>
      <c r="C368" t="s">
        <v>196</v>
      </c>
      <c r="D368" t="str">
        <f>B!$D$88</f>
        <v/>
      </c>
    </row>
    <row r="369" spans="1:4" x14ac:dyDescent="0.35">
      <c r="A369" t="s">
        <v>177</v>
      </c>
      <c r="B369" t="s">
        <v>186</v>
      </c>
      <c r="C369" t="s">
        <v>197</v>
      </c>
      <c r="D369" t="str">
        <f>B!$D$89</f>
        <v/>
      </c>
    </row>
    <row r="370" spans="1:4" x14ac:dyDescent="0.35">
      <c r="A370" t="s">
        <v>177</v>
      </c>
      <c r="B370" t="s">
        <v>186</v>
      </c>
      <c r="C370" t="s">
        <v>198</v>
      </c>
      <c r="D370" t="str">
        <f>B!$D$90</f>
        <v/>
      </c>
    </row>
    <row r="371" spans="1:4" x14ac:dyDescent="0.35">
      <c r="A371" t="s">
        <v>177</v>
      </c>
      <c r="B371" t="s">
        <v>186</v>
      </c>
      <c r="C371" t="s">
        <v>199</v>
      </c>
      <c r="D371" t="str">
        <f>B!$D$91</f>
        <v/>
      </c>
    </row>
    <row r="372" spans="1:4" x14ac:dyDescent="0.35">
      <c r="A372" t="s">
        <v>177</v>
      </c>
      <c r="B372" t="s">
        <v>186</v>
      </c>
      <c r="C372" t="s">
        <v>200</v>
      </c>
      <c r="D372" t="str">
        <f>B!$D$92</f>
        <v/>
      </c>
    </row>
    <row r="373" spans="1:4" x14ac:dyDescent="0.35">
      <c r="A373" t="s">
        <v>177</v>
      </c>
      <c r="B373" t="s">
        <v>186</v>
      </c>
      <c r="C373" t="s">
        <v>201</v>
      </c>
      <c r="D373" t="str">
        <f>B!$D$93</f>
        <v/>
      </c>
    </row>
    <row r="374" spans="1:4" x14ac:dyDescent="0.35">
      <c r="A374" t="s">
        <v>177</v>
      </c>
      <c r="B374" t="s">
        <v>186</v>
      </c>
      <c r="C374" t="s">
        <v>230</v>
      </c>
      <c r="D374" t="str">
        <f>B!$D$94</f>
        <v/>
      </c>
    </row>
    <row r="375" spans="1:4" x14ac:dyDescent="0.35">
      <c r="A375" t="s">
        <v>178</v>
      </c>
      <c r="B375" t="s">
        <v>186</v>
      </c>
      <c r="C375" t="s">
        <v>202</v>
      </c>
      <c r="D375">
        <f>B!$E$80</f>
        <v>0</v>
      </c>
    </row>
    <row r="376" spans="1:4" x14ac:dyDescent="0.35">
      <c r="A376" t="s">
        <v>178</v>
      </c>
      <c r="B376" t="s">
        <v>186</v>
      </c>
      <c r="C376" t="s">
        <v>203</v>
      </c>
      <c r="D376">
        <f>B!$E$81</f>
        <v>0</v>
      </c>
    </row>
    <row r="377" spans="1:4" x14ac:dyDescent="0.35">
      <c r="A377" t="s">
        <v>178</v>
      </c>
      <c r="B377" t="s">
        <v>186</v>
      </c>
      <c r="C377" t="s">
        <v>204</v>
      </c>
      <c r="D377">
        <f>B!$E$82</f>
        <v>0</v>
      </c>
    </row>
    <row r="378" spans="1:4" x14ac:dyDescent="0.35">
      <c r="A378" t="s">
        <v>178</v>
      </c>
      <c r="B378" t="s">
        <v>186</v>
      </c>
      <c r="C378" t="s">
        <v>205</v>
      </c>
      <c r="D378">
        <f>B!$E$83</f>
        <v>0</v>
      </c>
    </row>
    <row r="379" spans="1:4" x14ac:dyDescent="0.35">
      <c r="A379" t="s">
        <v>178</v>
      </c>
      <c r="B379" t="s">
        <v>186</v>
      </c>
      <c r="C379" t="s">
        <v>206</v>
      </c>
      <c r="D379">
        <f>B!$E$84</f>
        <v>0</v>
      </c>
    </row>
    <row r="380" spans="1:4" x14ac:dyDescent="0.35">
      <c r="A380" t="s">
        <v>178</v>
      </c>
      <c r="B380" t="s">
        <v>186</v>
      </c>
      <c r="C380" t="s">
        <v>207</v>
      </c>
      <c r="D380">
        <f>B!$E$85</f>
        <v>0</v>
      </c>
    </row>
    <row r="381" spans="1:4" x14ac:dyDescent="0.35">
      <c r="A381" t="s">
        <v>178</v>
      </c>
      <c r="B381" t="s">
        <v>186</v>
      </c>
      <c r="C381" t="s">
        <v>208</v>
      </c>
      <c r="D381">
        <f>B!$E$86</f>
        <v>0</v>
      </c>
    </row>
    <row r="382" spans="1:4" x14ac:dyDescent="0.35">
      <c r="A382" t="s">
        <v>178</v>
      </c>
      <c r="B382" t="s">
        <v>186</v>
      </c>
      <c r="C382" t="s">
        <v>209</v>
      </c>
      <c r="D382">
        <f>B!$E$87</f>
        <v>0</v>
      </c>
    </row>
    <row r="383" spans="1:4" x14ac:dyDescent="0.35">
      <c r="A383" t="s">
        <v>178</v>
      </c>
      <c r="B383" t="s">
        <v>186</v>
      </c>
      <c r="C383" t="s">
        <v>210</v>
      </c>
      <c r="D383">
        <f>B!$E$88</f>
        <v>0</v>
      </c>
    </row>
    <row r="384" spans="1:4" x14ac:dyDescent="0.35">
      <c r="A384" t="s">
        <v>178</v>
      </c>
      <c r="B384" t="s">
        <v>186</v>
      </c>
      <c r="C384" t="s">
        <v>211</v>
      </c>
      <c r="D384">
        <f>B!$E$89</f>
        <v>0</v>
      </c>
    </row>
    <row r="385" spans="1:4" x14ac:dyDescent="0.35">
      <c r="A385" t="s">
        <v>178</v>
      </c>
      <c r="B385" t="s">
        <v>186</v>
      </c>
      <c r="C385" t="s">
        <v>212</v>
      </c>
      <c r="D385">
        <f>B!$E$90</f>
        <v>0</v>
      </c>
    </row>
    <row r="386" spans="1:4" x14ac:dyDescent="0.35">
      <c r="A386" t="s">
        <v>178</v>
      </c>
      <c r="B386" t="s">
        <v>186</v>
      </c>
      <c r="C386" t="s">
        <v>213</v>
      </c>
      <c r="D386">
        <f>B!$E$91</f>
        <v>0</v>
      </c>
    </row>
    <row r="387" spans="1:4" x14ac:dyDescent="0.35">
      <c r="A387" t="s">
        <v>178</v>
      </c>
      <c r="B387" t="s">
        <v>186</v>
      </c>
      <c r="C387" t="s">
        <v>214</v>
      </c>
      <c r="D387">
        <f>B!$E$92</f>
        <v>0</v>
      </c>
    </row>
    <row r="388" spans="1:4" x14ac:dyDescent="0.35">
      <c r="A388" t="s">
        <v>178</v>
      </c>
      <c r="B388" t="s">
        <v>186</v>
      </c>
      <c r="C388" t="s">
        <v>215</v>
      </c>
      <c r="D388">
        <f>B!$E$93</f>
        <v>0</v>
      </c>
    </row>
    <row r="389" spans="1:4" x14ac:dyDescent="0.35">
      <c r="A389" t="s">
        <v>178</v>
      </c>
      <c r="B389" t="s">
        <v>186</v>
      </c>
      <c r="C389" t="s">
        <v>231</v>
      </c>
      <c r="D389">
        <f>B!$E$94</f>
        <v>0</v>
      </c>
    </row>
    <row r="390" spans="1:4" x14ac:dyDescent="0.35">
      <c r="A390" t="s">
        <v>179</v>
      </c>
      <c r="B390" t="s">
        <v>186</v>
      </c>
      <c r="C390" t="s">
        <v>216</v>
      </c>
      <c r="D390">
        <f>B!$G$80</f>
        <v>0</v>
      </c>
    </row>
    <row r="391" spans="1:4" x14ac:dyDescent="0.35">
      <c r="A391" t="s">
        <v>179</v>
      </c>
      <c r="B391" t="s">
        <v>186</v>
      </c>
      <c r="C391" t="s">
        <v>217</v>
      </c>
      <c r="D391">
        <f>B!$G$81</f>
        <v>0</v>
      </c>
    </row>
    <row r="392" spans="1:4" x14ac:dyDescent="0.35">
      <c r="A392" t="s">
        <v>179</v>
      </c>
      <c r="B392" t="s">
        <v>186</v>
      </c>
      <c r="C392" t="s">
        <v>218</v>
      </c>
      <c r="D392">
        <f>B!$G$82</f>
        <v>0</v>
      </c>
    </row>
    <row r="393" spans="1:4" x14ac:dyDescent="0.35">
      <c r="A393" t="s">
        <v>179</v>
      </c>
      <c r="B393" t="s">
        <v>186</v>
      </c>
      <c r="C393" t="s">
        <v>219</v>
      </c>
      <c r="D393">
        <f>B!$G$83</f>
        <v>0</v>
      </c>
    </row>
    <row r="394" spans="1:4" x14ac:dyDescent="0.35">
      <c r="A394" t="s">
        <v>179</v>
      </c>
      <c r="B394" t="s">
        <v>186</v>
      </c>
      <c r="C394" t="s">
        <v>220</v>
      </c>
      <c r="D394">
        <f>B!$G$84</f>
        <v>0</v>
      </c>
    </row>
    <row r="395" spans="1:4" x14ac:dyDescent="0.35">
      <c r="A395" t="s">
        <v>179</v>
      </c>
      <c r="B395" t="s">
        <v>186</v>
      </c>
      <c r="C395" t="s">
        <v>221</v>
      </c>
      <c r="D395">
        <f>B!$G$85</f>
        <v>0</v>
      </c>
    </row>
    <row r="396" spans="1:4" x14ac:dyDescent="0.35">
      <c r="A396" t="s">
        <v>179</v>
      </c>
      <c r="B396" t="s">
        <v>186</v>
      </c>
      <c r="C396" t="s">
        <v>222</v>
      </c>
      <c r="D396">
        <f>B!$G$86</f>
        <v>0</v>
      </c>
    </row>
    <row r="397" spans="1:4" x14ac:dyDescent="0.35">
      <c r="A397" t="s">
        <v>179</v>
      </c>
      <c r="B397" t="s">
        <v>186</v>
      </c>
      <c r="C397" t="s">
        <v>223</v>
      </c>
      <c r="D397">
        <f>B!$G$87</f>
        <v>0</v>
      </c>
    </row>
    <row r="398" spans="1:4" x14ac:dyDescent="0.35">
      <c r="A398" t="s">
        <v>179</v>
      </c>
      <c r="B398" t="s">
        <v>186</v>
      </c>
      <c r="C398" t="s">
        <v>224</v>
      </c>
      <c r="D398">
        <f>B!$G$88</f>
        <v>0</v>
      </c>
    </row>
    <row r="399" spans="1:4" x14ac:dyDescent="0.35">
      <c r="A399" t="s">
        <v>179</v>
      </c>
      <c r="B399" t="s">
        <v>186</v>
      </c>
      <c r="C399" t="s">
        <v>225</v>
      </c>
      <c r="D399">
        <f>B!$G$89</f>
        <v>0</v>
      </c>
    </row>
    <row r="400" spans="1:4" x14ac:dyDescent="0.35">
      <c r="A400" t="s">
        <v>179</v>
      </c>
      <c r="B400" t="s">
        <v>186</v>
      </c>
      <c r="C400" t="s">
        <v>226</v>
      </c>
      <c r="D400">
        <f>B!$G$90</f>
        <v>0</v>
      </c>
    </row>
    <row r="401" spans="1:4" x14ac:dyDescent="0.35">
      <c r="A401" t="s">
        <v>179</v>
      </c>
      <c r="B401" t="s">
        <v>186</v>
      </c>
      <c r="C401" t="s">
        <v>227</v>
      </c>
      <c r="D401">
        <f>B!$G$91</f>
        <v>0</v>
      </c>
    </row>
    <row r="402" spans="1:4" x14ac:dyDescent="0.35">
      <c r="A402" t="s">
        <v>179</v>
      </c>
      <c r="B402" t="s">
        <v>186</v>
      </c>
      <c r="C402" t="s">
        <v>228</v>
      </c>
      <c r="D402">
        <f>B!$G$92</f>
        <v>0</v>
      </c>
    </row>
    <row r="403" spans="1:4" ht="14.25" customHeight="1" x14ac:dyDescent="0.35">
      <c r="A403" t="s">
        <v>179</v>
      </c>
      <c r="B403" t="s">
        <v>186</v>
      </c>
      <c r="C403" t="s">
        <v>229</v>
      </c>
      <c r="D403">
        <f>B!$G$93</f>
        <v>0</v>
      </c>
    </row>
    <row r="404" spans="1:4" ht="14.25" customHeight="1" x14ac:dyDescent="0.35">
      <c r="A404" t="s">
        <v>241</v>
      </c>
      <c r="B404" t="s">
        <v>186</v>
      </c>
      <c r="C404" t="s">
        <v>232</v>
      </c>
      <c r="D404">
        <f>B!$G$94</f>
        <v>0</v>
      </c>
    </row>
    <row r="405" spans="1:4" x14ac:dyDescent="0.35">
      <c r="A405">
        <v>9</v>
      </c>
      <c r="B405" t="s">
        <v>186</v>
      </c>
      <c r="C405" t="s">
        <v>136</v>
      </c>
      <c r="D405">
        <f>B!$D$101</f>
        <v>0</v>
      </c>
    </row>
    <row r="406" spans="1:4" ht="42" customHeight="1" x14ac:dyDescent="0.35">
      <c r="A406">
        <v>10</v>
      </c>
      <c r="B406" t="s">
        <v>186</v>
      </c>
      <c r="C406" t="s">
        <v>137</v>
      </c>
      <c r="D406">
        <f>B!$D$106</f>
        <v>0</v>
      </c>
    </row>
    <row r="407" spans="1:4" x14ac:dyDescent="0.35">
      <c r="A407">
        <v>11</v>
      </c>
      <c r="B407" t="s">
        <v>186</v>
      </c>
      <c r="C407" t="s">
        <v>94</v>
      </c>
      <c r="D407">
        <f>B!$E$110</f>
        <v>0</v>
      </c>
    </row>
    <row r="408" spans="1:4" x14ac:dyDescent="0.35">
      <c r="A408">
        <v>11</v>
      </c>
      <c r="B408" t="s">
        <v>186</v>
      </c>
      <c r="C408" t="s">
        <v>95</v>
      </c>
      <c r="D408">
        <f>B!$E$111</f>
        <v>0</v>
      </c>
    </row>
    <row r="409" spans="1:4" x14ac:dyDescent="0.35">
      <c r="A409">
        <v>11</v>
      </c>
      <c r="B409" t="s">
        <v>186</v>
      </c>
      <c r="C409" t="s">
        <v>20</v>
      </c>
      <c r="D409">
        <f>B!$E$112</f>
        <v>0</v>
      </c>
    </row>
    <row r="410" spans="1:4" x14ac:dyDescent="0.35">
      <c r="A410">
        <v>11</v>
      </c>
      <c r="B410" t="s">
        <v>186</v>
      </c>
      <c r="C410" t="s">
        <v>21</v>
      </c>
      <c r="D410">
        <f>B!$E$113</f>
        <v>0</v>
      </c>
    </row>
    <row r="411" spans="1:4" x14ac:dyDescent="0.35">
      <c r="A411">
        <v>11</v>
      </c>
      <c r="B411" t="s">
        <v>186</v>
      </c>
      <c r="C411" t="s">
        <v>92</v>
      </c>
      <c r="D411">
        <f>B!$E$114</f>
        <v>0</v>
      </c>
    </row>
    <row r="412" spans="1:4" x14ac:dyDescent="0.35">
      <c r="A412">
        <v>11</v>
      </c>
      <c r="B412" t="s">
        <v>186</v>
      </c>
      <c r="C412" t="s">
        <v>40</v>
      </c>
      <c r="D412">
        <f>B!$E$115</f>
        <v>0</v>
      </c>
    </row>
    <row r="413" spans="1:4" x14ac:dyDescent="0.35">
      <c r="A413">
        <v>11</v>
      </c>
      <c r="B413" t="s">
        <v>186</v>
      </c>
      <c r="C413" t="s">
        <v>22</v>
      </c>
      <c r="D413">
        <f>B!$E$116</f>
        <v>0</v>
      </c>
    </row>
    <row r="414" spans="1:4" x14ac:dyDescent="0.35">
      <c r="A414">
        <v>11</v>
      </c>
      <c r="B414" t="s">
        <v>186</v>
      </c>
      <c r="C414" t="s">
        <v>91</v>
      </c>
      <c r="D414">
        <f>B!$E$117</f>
        <v>0</v>
      </c>
    </row>
    <row r="415" spans="1:4" x14ac:dyDescent="0.35">
      <c r="A415">
        <v>11</v>
      </c>
      <c r="B415" t="s">
        <v>186</v>
      </c>
      <c r="C415" t="s">
        <v>93</v>
      </c>
      <c r="D415">
        <f>B!$E$118</f>
        <v>0</v>
      </c>
    </row>
    <row r="416" spans="1:4" x14ac:dyDescent="0.35">
      <c r="A416">
        <v>11</v>
      </c>
      <c r="B416" t="s">
        <v>186</v>
      </c>
      <c r="C416" t="s">
        <v>96</v>
      </c>
      <c r="D416">
        <f>B!$E$119</f>
        <v>0</v>
      </c>
    </row>
    <row r="417" spans="1:4" x14ac:dyDescent="0.35">
      <c r="A417">
        <v>11</v>
      </c>
      <c r="B417" t="s">
        <v>186</v>
      </c>
      <c r="C417" t="s">
        <v>124</v>
      </c>
      <c r="D417">
        <f>B!$E$120</f>
        <v>0</v>
      </c>
    </row>
    <row r="418" spans="1:4" x14ac:dyDescent="0.35">
      <c r="A418">
        <v>11</v>
      </c>
      <c r="B418" t="s">
        <v>186</v>
      </c>
      <c r="C418" t="s">
        <v>159</v>
      </c>
      <c r="D418">
        <f>B!$E$121</f>
        <v>0</v>
      </c>
    </row>
    <row r="419" spans="1:4" x14ac:dyDescent="0.35">
      <c r="A419">
        <v>11</v>
      </c>
      <c r="B419" t="s">
        <v>186</v>
      </c>
      <c r="C419" t="s">
        <v>19</v>
      </c>
      <c r="D419">
        <f>B!$E$122</f>
        <v>0</v>
      </c>
    </row>
    <row r="420" spans="1:4" x14ac:dyDescent="0.35">
      <c r="A420">
        <v>11</v>
      </c>
      <c r="B420" t="s">
        <v>186</v>
      </c>
      <c r="C420" t="s">
        <v>19</v>
      </c>
      <c r="D420">
        <f>B!$E$123</f>
        <v>0</v>
      </c>
    </row>
    <row r="421" spans="1:4" x14ac:dyDescent="0.35">
      <c r="A421">
        <v>11</v>
      </c>
      <c r="B421" t="s">
        <v>186</v>
      </c>
      <c r="C421" t="s">
        <v>19</v>
      </c>
      <c r="D421">
        <f>B!$E$124</f>
        <v>0</v>
      </c>
    </row>
    <row r="422" spans="1:4" x14ac:dyDescent="0.35">
      <c r="A422">
        <v>11</v>
      </c>
      <c r="B422" t="s">
        <v>186</v>
      </c>
      <c r="C422" t="s">
        <v>172</v>
      </c>
      <c r="D422">
        <f>B!$I$122</f>
        <v>0</v>
      </c>
    </row>
    <row r="423" spans="1:4" x14ac:dyDescent="0.35">
      <c r="A423">
        <v>11</v>
      </c>
      <c r="B423" t="s">
        <v>186</v>
      </c>
      <c r="C423" t="s">
        <v>172</v>
      </c>
      <c r="D423">
        <f>B!$I$123</f>
        <v>0</v>
      </c>
    </row>
    <row r="424" spans="1:4" x14ac:dyDescent="0.35">
      <c r="A424">
        <v>11</v>
      </c>
      <c r="B424" t="s">
        <v>186</v>
      </c>
      <c r="C424" t="s">
        <v>172</v>
      </c>
      <c r="D424">
        <f>B!$I$124</f>
        <v>0</v>
      </c>
    </row>
    <row r="425" spans="1:4" x14ac:dyDescent="0.35">
      <c r="A425" t="s">
        <v>180</v>
      </c>
      <c r="B425" t="s">
        <v>186</v>
      </c>
      <c r="C425" t="s">
        <v>188</v>
      </c>
      <c r="D425" t="str">
        <f>B!$D$128</f>
        <v/>
      </c>
    </row>
    <row r="426" spans="1:4" x14ac:dyDescent="0.35">
      <c r="A426" t="s">
        <v>180</v>
      </c>
      <c r="B426" t="s">
        <v>186</v>
      </c>
      <c r="C426" t="s">
        <v>189</v>
      </c>
      <c r="D426" t="str">
        <f>B!$D$129</f>
        <v/>
      </c>
    </row>
    <row r="427" spans="1:4" x14ac:dyDescent="0.35">
      <c r="A427" t="s">
        <v>180</v>
      </c>
      <c r="B427" t="s">
        <v>186</v>
      </c>
      <c r="C427" t="s">
        <v>190</v>
      </c>
      <c r="D427" t="str">
        <f>B!$D$130</f>
        <v/>
      </c>
    </row>
    <row r="428" spans="1:4" x14ac:dyDescent="0.35">
      <c r="A428" t="s">
        <v>180</v>
      </c>
      <c r="B428" t="s">
        <v>186</v>
      </c>
      <c r="C428" t="s">
        <v>191</v>
      </c>
      <c r="D428" t="str">
        <f>B!$D$131</f>
        <v/>
      </c>
    </row>
    <row r="429" spans="1:4" x14ac:dyDescent="0.35">
      <c r="A429" t="s">
        <v>180</v>
      </c>
      <c r="B429" t="s">
        <v>186</v>
      </c>
      <c r="C429" t="s">
        <v>192</v>
      </c>
      <c r="D429" t="str">
        <f>B!$D$132</f>
        <v/>
      </c>
    </row>
    <row r="430" spans="1:4" x14ac:dyDescent="0.35">
      <c r="A430" t="s">
        <v>180</v>
      </c>
      <c r="B430" t="s">
        <v>186</v>
      </c>
      <c r="C430" t="s">
        <v>193</v>
      </c>
      <c r="D430" t="str">
        <f>B!$D$133</f>
        <v/>
      </c>
    </row>
    <row r="431" spans="1:4" x14ac:dyDescent="0.35">
      <c r="A431" t="s">
        <v>180</v>
      </c>
      <c r="B431" t="s">
        <v>186</v>
      </c>
      <c r="C431" t="s">
        <v>194</v>
      </c>
      <c r="D431" t="str">
        <f>B!$D$134</f>
        <v/>
      </c>
    </row>
    <row r="432" spans="1:4" x14ac:dyDescent="0.35">
      <c r="A432" t="s">
        <v>180</v>
      </c>
      <c r="B432" t="s">
        <v>186</v>
      </c>
      <c r="C432" t="s">
        <v>195</v>
      </c>
      <c r="D432" t="str">
        <f>B!$D$135</f>
        <v/>
      </c>
    </row>
    <row r="433" spans="1:4" x14ac:dyDescent="0.35">
      <c r="A433" t="s">
        <v>180</v>
      </c>
      <c r="B433" t="s">
        <v>186</v>
      </c>
      <c r="C433" t="s">
        <v>196</v>
      </c>
      <c r="D433" t="str">
        <f>B!$D$136</f>
        <v/>
      </c>
    </row>
    <row r="434" spans="1:4" x14ac:dyDescent="0.35">
      <c r="A434" t="s">
        <v>180</v>
      </c>
      <c r="B434" t="s">
        <v>186</v>
      </c>
      <c r="C434" t="s">
        <v>197</v>
      </c>
      <c r="D434" t="str">
        <f>B!$D$137</f>
        <v/>
      </c>
    </row>
    <row r="435" spans="1:4" x14ac:dyDescent="0.35">
      <c r="A435" t="s">
        <v>180</v>
      </c>
      <c r="B435" t="s">
        <v>186</v>
      </c>
      <c r="C435" t="s">
        <v>198</v>
      </c>
      <c r="D435" t="str">
        <f>B!$D$138</f>
        <v/>
      </c>
    </row>
    <row r="436" spans="1:4" x14ac:dyDescent="0.35">
      <c r="A436" t="s">
        <v>180</v>
      </c>
      <c r="B436" t="s">
        <v>186</v>
      </c>
      <c r="C436" t="s">
        <v>199</v>
      </c>
      <c r="D436" t="str">
        <f>B!$D$139</f>
        <v/>
      </c>
    </row>
    <row r="437" spans="1:4" x14ac:dyDescent="0.35">
      <c r="A437" t="s">
        <v>180</v>
      </c>
      <c r="B437" t="s">
        <v>186</v>
      </c>
      <c r="C437" t="s">
        <v>200</v>
      </c>
      <c r="D437" t="str">
        <f>B!$D$140</f>
        <v/>
      </c>
    </row>
    <row r="438" spans="1:4" x14ac:dyDescent="0.35">
      <c r="A438" t="s">
        <v>180</v>
      </c>
      <c r="B438" t="s">
        <v>186</v>
      </c>
      <c r="C438" t="s">
        <v>201</v>
      </c>
      <c r="D438" t="str">
        <f>B!$D$141</f>
        <v/>
      </c>
    </row>
    <row r="439" spans="1:4" x14ac:dyDescent="0.35">
      <c r="A439" t="s">
        <v>180</v>
      </c>
      <c r="B439" t="s">
        <v>186</v>
      </c>
      <c r="C439" t="s">
        <v>230</v>
      </c>
      <c r="D439" t="str">
        <f>B!$D$142</f>
        <v/>
      </c>
    </row>
    <row r="440" spans="1:4" x14ac:dyDescent="0.35">
      <c r="A440" t="s">
        <v>181</v>
      </c>
      <c r="B440" t="s">
        <v>186</v>
      </c>
      <c r="C440" t="s">
        <v>202</v>
      </c>
      <c r="D440">
        <f>B!$E$128</f>
        <v>0</v>
      </c>
    </row>
    <row r="441" spans="1:4" x14ac:dyDescent="0.35">
      <c r="A441" t="s">
        <v>181</v>
      </c>
      <c r="B441" t="s">
        <v>186</v>
      </c>
      <c r="C441" t="s">
        <v>203</v>
      </c>
      <c r="D441">
        <f>B!$E$129</f>
        <v>0</v>
      </c>
    </row>
    <row r="442" spans="1:4" x14ac:dyDescent="0.35">
      <c r="A442" t="s">
        <v>181</v>
      </c>
      <c r="B442" t="s">
        <v>186</v>
      </c>
      <c r="C442" t="s">
        <v>204</v>
      </c>
      <c r="D442">
        <f>B!$E$130</f>
        <v>0</v>
      </c>
    </row>
    <row r="443" spans="1:4" x14ac:dyDescent="0.35">
      <c r="A443" t="s">
        <v>181</v>
      </c>
      <c r="B443" t="s">
        <v>186</v>
      </c>
      <c r="C443" t="s">
        <v>205</v>
      </c>
      <c r="D443">
        <f>B!$E$131</f>
        <v>0</v>
      </c>
    </row>
    <row r="444" spans="1:4" x14ac:dyDescent="0.35">
      <c r="A444" t="s">
        <v>181</v>
      </c>
      <c r="B444" t="s">
        <v>186</v>
      </c>
      <c r="C444" t="s">
        <v>206</v>
      </c>
      <c r="D444">
        <f>B!$E$132</f>
        <v>0</v>
      </c>
    </row>
    <row r="445" spans="1:4" x14ac:dyDescent="0.35">
      <c r="A445" t="s">
        <v>181</v>
      </c>
      <c r="B445" t="s">
        <v>186</v>
      </c>
      <c r="C445" t="s">
        <v>207</v>
      </c>
      <c r="D445">
        <f>B!$E$133</f>
        <v>0</v>
      </c>
    </row>
    <row r="446" spans="1:4" x14ac:dyDescent="0.35">
      <c r="A446" t="s">
        <v>181</v>
      </c>
      <c r="B446" t="s">
        <v>186</v>
      </c>
      <c r="C446" t="s">
        <v>208</v>
      </c>
      <c r="D446">
        <f>B!$E$134</f>
        <v>0</v>
      </c>
    </row>
    <row r="447" spans="1:4" x14ac:dyDescent="0.35">
      <c r="A447" t="s">
        <v>181</v>
      </c>
      <c r="B447" t="s">
        <v>186</v>
      </c>
      <c r="C447" t="s">
        <v>209</v>
      </c>
      <c r="D447">
        <f>B!$E$135</f>
        <v>0</v>
      </c>
    </row>
    <row r="448" spans="1:4" x14ac:dyDescent="0.35">
      <c r="A448" t="s">
        <v>181</v>
      </c>
      <c r="B448" t="s">
        <v>186</v>
      </c>
      <c r="C448" t="s">
        <v>210</v>
      </c>
      <c r="D448">
        <f>B!$E$136</f>
        <v>0</v>
      </c>
    </row>
    <row r="449" spans="1:4" x14ac:dyDescent="0.35">
      <c r="A449" t="s">
        <v>181</v>
      </c>
      <c r="B449" t="s">
        <v>186</v>
      </c>
      <c r="C449" t="s">
        <v>211</v>
      </c>
      <c r="D449">
        <f>B!$E$137</f>
        <v>0</v>
      </c>
    </row>
    <row r="450" spans="1:4" x14ac:dyDescent="0.35">
      <c r="A450" t="s">
        <v>181</v>
      </c>
      <c r="B450" t="s">
        <v>186</v>
      </c>
      <c r="C450" t="s">
        <v>212</v>
      </c>
      <c r="D450">
        <f>B!$E$138</f>
        <v>0</v>
      </c>
    </row>
    <row r="451" spans="1:4" x14ac:dyDescent="0.35">
      <c r="A451" t="s">
        <v>181</v>
      </c>
      <c r="B451" t="s">
        <v>186</v>
      </c>
      <c r="C451" t="s">
        <v>213</v>
      </c>
      <c r="D451">
        <f>B!$E$139</f>
        <v>0</v>
      </c>
    </row>
    <row r="452" spans="1:4" x14ac:dyDescent="0.35">
      <c r="A452" t="s">
        <v>181</v>
      </c>
      <c r="B452" t="s">
        <v>186</v>
      </c>
      <c r="C452" t="s">
        <v>214</v>
      </c>
      <c r="D452">
        <f>B!$E$140</f>
        <v>0</v>
      </c>
    </row>
    <row r="453" spans="1:4" x14ac:dyDescent="0.35">
      <c r="A453" t="s">
        <v>181</v>
      </c>
      <c r="B453" t="s">
        <v>186</v>
      </c>
      <c r="C453" t="s">
        <v>215</v>
      </c>
      <c r="D453">
        <f>B!$E$141</f>
        <v>0</v>
      </c>
    </row>
    <row r="454" spans="1:4" x14ac:dyDescent="0.35">
      <c r="A454" t="s">
        <v>181</v>
      </c>
      <c r="B454" t="s">
        <v>186</v>
      </c>
      <c r="C454" t="s">
        <v>231</v>
      </c>
      <c r="D454">
        <f>B!$E$142</f>
        <v>0</v>
      </c>
    </row>
    <row r="455" spans="1:4" x14ac:dyDescent="0.35">
      <c r="A455" t="s">
        <v>182</v>
      </c>
      <c r="B455" t="s">
        <v>186</v>
      </c>
      <c r="C455" t="s">
        <v>216</v>
      </c>
      <c r="D455">
        <f>B!$G$128</f>
        <v>0</v>
      </c>
    </row>
    <row r="456" spans="1:4" x14ac:dyDescent="0.35">
      <c r="A456" t="s">
        <v>182</v>
      </c>
      <c r="B456" t="s">
        <v>186</v>
      </c>
      <c r="C456" t="s">
        <v>217</v>
      </c>
      <c r="D456">
        <f>B!$G$129</f>
        <v>0</v>
      </c>
    </row>
    <row r="457" spans="1:4" x14ac:dyDescent="0.35">
      <c r="A457" t="s">
        <v>182</v>
      </c>
      <c r="B457" t="s">
        <v>186</v>
      </c>
      <c r="C457" t="s">
        <v>218</v>
      </c>
      <c r="D457">
        <f>B!$G$130</f>
        <v>0</v>
      </c>
    </row>
    <row r="458" spans="1:4" x14ac:dyDescent="0.35">
      <c r="A458" t="s">
        <v>182</v>
      </c>
      <c r="B458" t="s">
        <v>186</v>
      </c>
      <c r="C458" t="s">
        <v>219</v>
      </c>
      <c r="D458">
        <f>B!$G$131</f>
        <v>0</v>
      </c>
    </row>
    <row r="459" spans="1:4" x14ac:dyDescent="0.35">
      <c r="A459" t="s">
        <v>182</v>
      </c>
      <c r="B459" t="s">
        <v>186</v>
      </c>
      <c r="C459" t="s">
        <v>220</v>
      </c>
      <c r="D459">
        <f>B!$G$132</f>
        <v>0</v>
      </c>
    </row>
    <row r="460" spans="1:4" x14ac:dyDescent="0.35">
      <c r="A460" t="s">
        <v>182</v>
      </c>
      <c r="B460" t="s">
        <v>186</v>
      </c>
      <c r="C460" t="s">
        <v>221</v>
      </c>
      <c r="D460">
        <f>B!$G$133</f>
        <v>0</v>
      </c>
    </row>
    <row r="461" spans="1:4" x14ac:dyDescent="0.35">
      <c r="A461" t="s">
        <v>182</v>
      </c>
      <c r="B461" t="s">
        <v>186</v>
      </c>
      <c r="C461" t="s">
        <v>222</v>
      </c>
      <c r="D461">
        <f>B!$G$134</f>
        <v>0</v>
      </c>
    </row>
    <row r="462" spans="1:4" x14ac:dyDescent="0.35">
      <c r="A462" t="s">
        <v>182</v>
      </c>
      <c r="B462" t="s">
        <v>186</v>
      </c>
      <c r="C462" t="s">
        <v>223</v>
      </c>
      <c r="D462">
        <f>B!$G$135</f>
        <v>0</v>
      </c>
    </row>
    <row r="463" spans="1:4" x14ac:dyDescent="0.35">
      <c r="A463" t="s">
        <v>182</v>
      </c>
      <c r="B463" t="s">
        <v>186</v>
      </c>
      <c r="C463" t="s">
        <v>224</v>
      </c>
      <c r="D463">
        <f>B!$G$136</f>
        <v>0</v>
      </c>
    </row>
    <row r="464" spans="1:4" x14ac:dyDescent="0.35">
      <c r="A464" t="s">
        <v>182</v>
      </c>
      <c r="B464" t="s">
        <v>186</v>
      </c>
      <c r="C464" t="s">
        <v>225</v>
      </c>
      <c r="D464">
        <f>B!$G$137</f>
        <v>0</v>
      </c>
    </row>
    <row r="465" spans="1:4" x14ac:dyDescent="0.35">
      <c r="A465" t="s">
        <v>182</v>
      </c>
      <c r="B465" t="s">
        <v>186</v>
      </c>
      <c r="C465" t="s">
        <v>226</v>
      </c>
      <c r="D465">
        <f>B!$G$138</f>
        <v>0</v>
      </c>
    </row>
    <row r="466" spans="1:4" x14ac:dyDescent="0.35">
      <c r="A466" t="s">
        <v>182</v>
      </c>
      <c r="B466" t="s">
        <v>186</v>
      </c>
      <c r="C466" t="s">
        <v>227</v>
      </c>
      <c r="D466">
        <f>B!$G$139</f>
        <v>0</v>
      </c>
    </row>
    <row r="467" spans="1:4" x14ac:dyDescent="0.35">
      <c r="A467" t="s">
        <v>182</v>
      </c>
      <c r="B467" t="s">
        <v>186</v>
      </c>
      <c r="C467" t="s">
        <v>228</v>
      </c>
      <c r="D467">
        <f>B!$G$140</f>
        <v>0</v>
      </c>
    </row>
    <row r="468" spans="1:4" x14ac:dyDescent="0.35">
      <c r="A468" t="s">
        <v>182</v>
      </c>
      <c r="B468" t="s">
        <v>186</v>
      </c>
      <c r="C468" t="s">
        <v>229</v>
      </c>
      <c r="D468">
        <f>B!$G$141</f>
        <v>0</v>
      </c>
    </row>
    <row r="469" spans="1:4" x14ac:dyDescent="0.35">
      <c r="A469" t="s">
        <v>182</v>
      </c>
      <c r="B469" t="s">
        <v>186</v>
      </c>
      <c r="C469" t="s">
        <v>232</v>
      </c>
      <c r="D469">
        <f>B!$G$142</f>
        <v>0</v>
      </c>
    </row>
    <row r="470" spans="1:4" x14ac:dyDescent="0.35">
      <c r="A470">
        <v>13</v>
      </c>
      <c r="B470" t="s">
        <v>186</v>
      </c>
      <c r="C470" t="s">
        <v>139</v>
      </c>
      <c r="D470">
        <f>B!$D$146</f>
        <v>0</v>
      </c>
    </row>
    <row r="471" spans="1:4" x14ac:dyDescent="0.35">
      <c r="A471">
        <v>14</v>
      </c>
      <c r="B471" t="s">
        <v>186</v>
      </c>
      <c r="C471" t="s">
        <v>140</v>
      </c>
      <c r="D471">
        <f>B!$D$153</f>
        <v>0</v>
      </c>
    </row>
    <row r="472" spans="1:4" x14ac:dyDescent="0.35">
      <c r="A472" t="s">
        <v>183</v>
      </c>
      <c r="B472" t="s">
        <v>186</v>
      </c>
      <c r="C472" t="s">
        <v>160</v>
      </c>
      <c r="D472">
        <f>B!E158</f>
        <v>0</v>
      </c>
    </row>
    <row r="473" spans="1:4" x14ac:dyDescent="0.35">
      <c r="A473" t="s">
        <v>183</v>
      </c>
      <c r="B473" t="s">
        <v>186</v>
      </c>
      <c r="C473" t="s">
        <v>162</v>
      </c>
      <c r="D473">
        <f>B!E159</f>
        <v>0</v>
      </c>
    </row>
    <row r="474" spans="1:4" x14ac:dyDescent="0.35">
      <c r="A474" t="s">
        <v>183</v>
      </c>
      <c r="B474" t="s">
        <v>186</v>
      </c>
      <c r="C474" t="s">
        <v>161</v>
      </c>
      <c r="D474">
        <f>B!E160</f>
        <v>0</v>
      </c>
    </row>
    <row r="475" spans="1:4" x14ac:dyDescent="0.35">
      <c r="A475" t="s">
        <v>183</v>
      </c>
      <c r="B475" t="s">
        <v>186</v>
      </c>
      <c r="C475" t="s">
        <v>141</v>
      </c>
      <c r="D475">
        <f>B!E161</f>
        <v>0</v>
      </c>
    </row>
    <row r="476" spans="1:4" x14ac:dyDescent="0.35">
      <c r="A476" t="s">
        <v>183</v>
      </c>
      <c r="B476" t="s">
        <v>186</v>
      </c>
      <c r="C476" t="s">
        <v>142</v>
      </c>
      <c r="D476">
        <f>B!E162</f>
        <v>0</v>
      </c>
    </row>
    <row r="477" spans="1:4" x14ac:dyDescent="0.35">
      <c r="A477" t="s">
        <v>184</v>
      </c>
      <c r="B477" t="s">
        <v>186</v>
      </c>
      <c r="C477" t="s">
        <v>160</v>
      </c>
      <c r="D477">
        <f>B!E165</f>
        <v>0</v>
      </c>
    </row>
    <row r="478" spans="1:4" x14ac:dyDescent="0.35">
      <c r="A478" t="s">
        <v>184</v>
      </c>
      <c r="B478" t="s">
        <v>186</v>
      </c>
      <c r="C478" t="s">
        <v>162</v>
      </c>
      <c r="D478">
        <f>B!E166</f>
        <v>0</v>
      </c>
    </row>
    <row r="479" spans="1:4" x14ac:dyDescent="0.35">
      <c r="A479" t="s">
        <v>184</v>
      </c>
      <c r="B479" t="s">
        <v>186</v>
      </c>
      <c r="C479" t="s">
        <v>161</v>
      </c>
      <c r="D479">
        <f>B!E167</f>
        <v>0</v>
      </c>
    </row>
    <row r="480" spans="1:4" x14ac:dyDescent="0.35">
      <c r="A480" t="s">
        <v>184</v>
      </c>
      <c r="B480" t="s">
        <v>186</v>
      </c>
      <c r="C480" t="s">
        <v>141</v>
      </c>
      <c r="D480">
        <f>B!E168</f>
        <v>0</v>
      </c>
    </row>
    <row r="481" spans="1:4" x14ac:dyDescent="0.35">
      <c r="A481" t="s">
        <v>184</v>
      </c>
      <c r="B481" t="s">
        <v>186</v>
      </c>
      <c r="C481" t="s">
        <v>142</v>
      </c>
      <c r="D481">
        <f>B!E169</f>
        <v>0</v>
      </c>
    </row>
    <row r="482" spans="1:4" x14ac:dyDescent="0.35">
      <c r="A482" t="s">
        <v>185</v>
      </c>
      <c r="B482" t="s">
        <v>186</v>
      </c>
      <c r="C482" t="s">
        <v>160</v>
      </c>
      <c r="D482">
        <f>B!E172</f>
        <v>0</v>
      </c>
    </row>
    <row r="483" spans="1:4" x14ac:dyDescent="0.35">
      <c r="A483" t="s">
        <v>185</v>
      </c>
      <c r="B483" t="s">
        <v>186</v>
      </c>
      <c r="C483" t="s">
        <v>162</v>
      </c>
      <c r="D483">
        <f>B!E173</f>
        <v>0</v>
      </c>
    </row>
    <row r="484" spans="1:4" x14ac:dyDescent="0.35">
      <c r="A484" t="s">
        <v>185</v>
      </c>
      <c r="B484" t="s">
        <v>186</v>
      </c>
      <c r="C484" t="s">
        <v>161</v>
      </c>
      <c r="D484">
        <f>B!E174</f>
        <v>0</v>
      </c>
    </row>
    <row r="485" spans="1:4" x14ac:dyDescent="0.35">
      <c r="A485" t="s">
        <v>185</v>
      </c>
      <c r="B485" t="s">
        <v>186</v>
      </c>
      <c r="C485" t="s">
        <v>141</v>
      </c>
      <c r="D485">
        <f>B!E175</f>
        <v>0</v>
      </c>
    </row>
    <row r="486" spans="1:4" x14ac:dyDescent="0.35">
      <c r="A486" t="s">
        <v>185</v>
      </c>
      <c r="B486" t="s">
        <v>186</v>
      </c>
      <c r="C486" t="s">
        <v>142</v>
      </c>
      <c r="D486">
        <f>B!E176</f>
        <v>0</v>
      </c>
    </row>
    <row r="487" spans="1:4" x14ac:dyDescent="0.35">
      <c r="A487">
        <v>1</v>
      </c>
      <c r="B487" t="s">
        <v>187</v>
      </c>
      <c r="C487" t="s">
        <v>131</v>
      </c>
      <c r="D487">
        <f>'C'!$D$5</f>
        <v>0</v>
      </c>
    </row>
    <row r="488" spans="1:4" x14ac:dyDescent="0.35">
      <c r="A488">
        <v>2</v>
      </c>
      <c r="B488" t="s">
        <v>187</v>
      </c>
      <c r="C488" t="s">
        <v>132</v>
      </c>
      <c r="D488">
        <f>'C'!$D$8</f>
        <v>0</v>
      </c>
    </row>
    <row r="489" spans="1:4" x14ac:dyDescent="0.35">
      <c r="A489">
        <v>3</v>
      </c>
      <c r="B489" t="s">
        <v>187</v>
      </c>
      <c r="C489" t="s">
        <v>153</v>
      </c>
      <c r="D489">
        <f>'C'!$D$12</f>
        <v>0</v>
      </c>
    </row>
    <row r="490" spans="1:4" x14ac:dyDescent="0.35">
      <c r="A490">
        <v>4</v>
      </c>
      <c r="B490" t="s">
        <v>187</v>
      </c>
      <c r="C490" t="s">
        <v>63</v>
      </c>
      <c r="D490">
        <f>'C'!$E$16</f>
        <v>0</v>
      </c>
    </row>
    <row r="491" spans="1:4" x14ac:dyDescent="0.35">
      <c r="A491">
        <v>4</v>
      </c>
      <c r="B491" t="s">
        <v>187</v>
      </c>
      <c r="C491" t="s">
        <v>154</v>
      </c>
      <c r="D491">
        <f>'C'!$E$17</f>
        <v>0</v>
      </c>
    </row>
    <row r="492" spans="1:4" x14ac:dyDescent="0.35">
      <c r="A492">
        <v>4</v>
      </c>
      <c r="B492" t="s">
        <v>187</v>
      </c>
      <c r="C492" t="s">
        <v>38</v>
      </c>
      <c r="D492">
        <f>'C'!$E$18</f>
        <v>0</v>
      </c>
    </row>
    <row r="493" spans="1:4" x14ac:dyDescent="0.35">
      <c r="A493">
        <v>4</v>
      </c>
      <c r="B493" t="s">
        <v>187</v>
      </c>
      <c r="C493" t="s">
        <v>77</v>
      </c>
      <c r="D493">
        <f>'C'!$E$19</f>
        <v>0</v>
      </c>
    </row>
    <row r="494" spans="1:4" x14ac:dyDescent="0.35">
      <c r="A494">
        <v>4</v>
      </c>
      <c r="B494" t="s">
        <v>187</v>
      </c>
      <c r="C494" t="s">
        <v>156</v>
      </c>
      <c r="D494">
        <f>'C'!$E$20</f>
        <v>0</v>
      </c>
    </row>
    <row r="495" spans="1:4" x14ac:dyDescent="0.35">
      <c r="A495">
        <v>4</v>
      </c>
      <c r="B495" t="s">
        <v>187</v>
      </c>
      <c r="C495" t="s">
        <v>83</v>
      </c>
      <c r="D495">
        <f>'C'!$E$21</f>
        <v>0</v>
      </c>
    </row>
    <row r="496" spans="1:4" x14ac:dyDescent="0.35">
      <c r="A496">
        <v>4</v>
      </c>
      <c r="B496" t="s">
        <v>187</v>
      </c>
      <c r="C496" t="s">
        <v>78</v>
      </c>
      <c r="D496">
        <f>'C'!$E$22</f>
        <v>0</v>
      </c>
    </row>
    <row r="497" spans="1:4" x14ac:dyDescent="0.35">
      <c r="A497">
        <v>4</v>
      </c>
      <c r="B497" t="s">
        <v>187</v>
      </c>
      <c r="C497" t="s">
        <v>74</v>
      </c>
      <c r="D497">
        <f>'C'!$E$23</f>
        <v>0</v>
      </c>
    </row>
    <row r="498" spans="1:4" x14ac:dyDescent="0.35">
      <c r="A498">
        <v>4</v>
      </c>
      <c r="B498" t="s">
        <v>187</v>
      </c>
      <c r="C498" t="s">
        <v>79</v>
      </c>
      <c r="D498">
        <f>'C'!$E$24</f>
        <v>0</v>
      </c>
    </row>
    <row r="499" spans="1:4" x14ac:dyDescent="0.35">
      <c r="A499">
        <v>4</v>
      </c>
      <c r="B499" t="s">
        <v>187</v>
      </c>
      <c r="C499" t="s">
        <v>157</v>
      </c>
      <c r="D499">
        <f>'C'!$E$25</f>
        <v>0</v>
      </c>
    </row>
    <row r="500" spans="1:4" x14ac:dyDescent="0.35">
      <c r="A500">
        <v>4</v>
      </c>
      <c r="B500" t="s">
        <v>187</v>
      </c>
      <c r="C500" t="s">
        <v>158</v>
      </c>
      <c r="D500">
        <f>'C'!$E$26</f>
        <v>0</v>
      </c>
    </row>
    <row r="501" spans="1:4" x14ac:dyDescent="0.35">
      <c r="A501">
        <v>4</v>
      </c>
      <c r="B501" t="s">
        <v>187</v>
      </c>
      <c r="C501" t="s">
        <v>155</v>
      </c>
      <c r="D501">
        <f>'C'!$E$27</f>
        <v>0</v>
      </c>
    </row>
    <row r="502" spans="1:4" x14ac:dyDescent="0.35">
      <c r="A502">
        <v>4</v>
      </c>
      <c r="B502" t="s">
        <v>187</v>
      </c>
      <c r="C502" t="s">
        <v>19</v>
      </c>
      <c r="D502">
        <f>'C'!$E$28</f>
        <v>0</v>
      </c>
    </row>
    <row r="503" spans="1:4" x14ac:dyDescent="0.35">
      <c r="A503">
        <v>4</v>
      </c>
      <c r="B503" t="s">
        <v>187</v>
      </c>
      <c r="C503" t="s">
        <v>19</v>
      </c>
      <c r="D503">
        <f>'C'!$E$29</f>
        <v>0</v>
      </c>
    </row>
    <row r="504" spans="1:4" x14ac:dyDescent="0.35">
      <c r="A504">
        <v>4</v>
      </c>
      <c r="B504" t="s">
        <v>187</v>
      </c>
      <c r="C504" t="s">
        <v>19</v>
      </c>
      <c r="D504">
        <f>'C'!$E$30</f>
        <v>0</v>
      </c>
    </row>
    <row r="505" spans="1:4" x14ac:dyDescent="0.35">
      <c r="A505" t="s">
        <v>170</v>
      </c>
      <c r="B505" t="s">
        <v>187</v>
      </c>
      <c r="C505" t="s">
        <v>171</v>
      </c>
      <c r="D505">
        <f>'C'!$I$18</f>
        <v>0</v>
      </c>
    </row>
    <row r="506" spans="1:4" x14ac:dyDescent="0.35">
      <c r="A506" t="s">
        <v>170</v>
      </c>
      <c r="B506" t="s">
        <v>187</v>
      </c>
      <c r="C506" t="s">
        <v>172</v>
      </c>
      <c r="D506">
        <f>'C'!$I$28</f>
        <v>0</v>
      </c>
    </row>
    <row r="507" spans="1:4" x14ac:dyDescent="0.35">
      <c r="A507" t="s">
        <v>170</v>
      </c>
      <c r="B507" t="s">
        <v>187</v>
      </c>
      <c r="C507" t="s">
        <v>172</v>
      </c>
      <c r="D507">
        <f>'C'!$I$29</f>
        <v>0</v>
      </c>
    </row>
    <row r="508" spans="1:4" x14ac:dyDescent="0.35">
      <c r="A508" t="s">
        <v>170</v>
      </c>
      <c r="B508" t="s">
        <v>187</v>
      </c>
      <c r="C508" t="s">
        <v>172</v>
      </c>
      <c r="D508">
        <f>'C'!$I$30</f>
        <v>0</v>
      </c>
    </row>
    <row r="509" spans="1:4" x14ac:dyDescent="0.35">
      <c r="A509" t="s">
        <v>173</v>
      </c>
      <c r="B509" t="s">
        <v>187</v>
      </c>
      <c r="C509" t="s">
        <v>116</v>
      </c>
      <c r="D509">
        <f>'C'!$E$34</f>
        <v>0</v>
      </c>
    </row>
    <row r="510" spans="1:4" x14ac:dyDescent="0.35">
      <c r="A510" t="s">
        <v>173</v>
      </c>
      <c r="B510" t="s">
        <v>187</v>
      </c>
      <c r="C510" t="s">
        <v>117</v>
      </c>
      <c r="D510">
        <f>'C'!$E$35</f>
        <v>0</v>
      </c>
    </row>
    <row r="511" spans="1:4" x14ac:dyDescent="0.35">
      <c r="A511" t="s">
        <v>173</v>
      </c>
      <c r="B511" t="s">
        <v>187</v>
      </c>
      <c r="C511" t="s">
        <v>118</v>
      </c>
      <c r="D511">
        <f>'C'!$E$36</f>
        <v>0</v>
      </c>
    </row>
    <row r="512" spans="1:4" x14ac:dyDescent="0.35">
      <c r="A512" t="s">
        <v>173</v>
      </c>
      <c r="B512" t="s">
        <v>187</v>
      </c>
      <c r="C512" t="s">
        <v>119</v>
      </c>
      <c r="D512">
        <f>'C'!$E$37</f>
        <v>0</v>
      </c>
    </row>
    <row r="513" spans="1:4" x14ac:dyDescent="0.35">
      <c r="A513" t="s">
        <v>173</v>
      </c>
      <c r="B513" t="s">
        <v>187</v>
      </c>
      <c r="C513" t="s">
        <v>120</v>
      </c>
      <c r="D513">
        <f>'C'!$E$38</f>
        <v>0</v>
      </c>
    </row>
    <row r="514" spans="1:4" x14ac:dyDescent="0.35">
      <c r="A514" t="s">
        <v>173</v>
      </c>
      <c r="B514" t="s">
        <v>187</v>
      </c>
      <c r="C514" t="s">
        <v>121</v>
      </c>
      <c r="D514">
        <f>'C'!$E$39</f>
        <v>0</v>
      </c>
    </row>
    <row r="515" spans="1:4" x14ac:dyDescent="0.35">
      <c r="A515" t="s">
        <v>173</v>
      </c>
      <c r="B515" t="s">
        <v>187</v>
      </c>
      <c r="C515" t="s">
        <v>122</v>
      </c>
      <c r="D515">
        <f>'C'!$E$40</f>
        <v>0</v>
      </c>
    </row>
    <row r="516" spans="1:4" x14ac:dyDescent="0.35">
      <c r="A516" t="s">
        <v>174</v>
      </c>
      <c r="B516" t="s">
        <v>187</v>
      </c>
      <c r="C516" t="s">
        <v>116</v>
      </c>
      <c r="D516">
        <f>'C'!$G$34</f>
        <v>0</v>
      </c>
    </row>
    <row r="517" spans="1:4" x14ac:dyDescent="0.35">
      <c r="A517" t="s">
        <v>174</v>
      </c>
      <c r="B517" t="s">
        <v>187</v>
      </c>
      <c r="C517" t="s">
        <v>117</v>
      </c>
      <c r="D517">
        <f>'C'!$G$35</f>
        <v>0</v>
      </c>
    </row>
    <row r="518" spans="1:4" x14ac:dyDescent="0.35">
      <c r="A518" t="s">
        <v>174</v>
      </c>
      <c r="B518" t="s">
        <v>187</v>
      </c>
      <c r="C518" t="s">
        <v>118</v>
      </c>
      <c r="D518">
        <f>'C'!$G$36</f>
        <v>0</v>
      </c>
    </row>
    <row r="519" spans="1:4" x14ac:dyDescent="0.35">
      <c r="A519" t="s">
        <v>174</v>
      </c>
      <c r="B519" t="s">
        <v>187</v>
      </c>
      <c r="C519" t="s">
        <v>119</v>
      </c>
      <c r="D519">
        <f>'C'!$G$37</f>
        <v>0</v>
      </c>
    </row>
    <row r="520" spans="1:4" x14ac:dyDescent="0.35">
      <c r="A520" t="s">
        <v>174</v>
      </c>
      <c r="B520" t="s">
        <v>187</v>
      </c>
      <c r="C520" t="s">
        <v>120</v>
      </c>
      <c r="D520">
        <f>'C'!$G$38</f>
        <v>0</v>
      </c>
    </row>
    <row r="521" spans="1:4" x14ac:dyDescent="0.35">
      <c r="A521" t="s">
        <v>174</v>
      </c>
      <c r="B521" t="s">
        <v>187</v>
      </c>
      <c r="C521" t="s">
        <v>121</v>
      </c>
      <c r="D521">
        <f>'C'!$G$39</f>
        <v>0</v>
      </c>
    </row>
    <row r="522" spans="1:4" x14ac:dyDescent="0.35">
      <c r="A522" t="s">
        <v>174</v>
      </c>
      <c r="B522" t="s">
        <v>187</v>
      </c>
      <c r="C522" t="s">
        <v>122</v>
      </c>
      <c r="D522">
        <f>'C'!$G$40</f>
        <v>0</v>
      </c>
    </row>
    <row r="523" spans="1:4" x14ac:dyDescent="0.35">
      <c r="A523" t="s">
        <v>175</v>
      </c>
      <c r="B523" t="s">
        <v>187</v>
      </c>
      <c r="C523" t="s">
        <v>116</v>
      </c>
      <c r="D523">
        <f>'C'!$I$34</f>
        <v>0</v>
      </c>
    </row>
    <row r="524" spans="1:4" x14ac:dyDescent="0.35">
      <c r="A524" t="s">
        <v>175</v>
      </c>
      <c r="B524" t="s">
        <v>187</v>
      </c>
      <c r="C524" t="s">
        <v>117</v>
      </c>
      <c r="D524">
        <f>'C'!$I$35</f>
        <v>0</v>
      </c>
    </row>
    <row r="525" spans="1:4" x14ac:dyDescent="0.35">
      <c r="A525" t="s">
        <v>175</v>
      </c>
      <c r="B525" t="s">
        <v>187</v>
      </c>
      <c r="C525" t="s">
        <v>118</v>
      </c>
      <c r="D525">
        <f>'C'!$I$36</f>
        <v>0</v>
      </c>
    </row>
    <row r="526" spans="1:4" x14ac:dyDescent="0.35">
      <c r="A526" t="s">
        <v>175</v>
      </c>
      <c r="B526" t="s">
        <v>187</v>
      </c>
      <c r="C526" t="s">
        <v>119</v>
      </c>
      <c r="D526">
        <f>'C'!$I$37</f>
        <v>0</v>
      </c>
    </row>
    <row r="527" spans="1:4" x14ac:dyDescent="0.35">
      <c r="A527" t="s">
        <v>175</v>
      </c>
      <c r="B527" t="s">
        <v>187</v>
      </c>
      <c r="C527" t="s">
        <v>120</v>
      </c>
      <c r="D527">
        <f>'C'!$I$38</f>
        <v>0</v>
      </c>
    </row>
    <row r="528" spans="1:4" x14ac:dyDescent="0.35">
      <c r="A528" t="s">
        <v>175</v>
      </c>
      <c r="B528" t="s">
        <v>187</v>
      </c>
      <c r="C528" t="s">
        <v>121</v>
      </c>
      <c r="D528">
        <f>'C'!$I$39</f>
        <v>0</v>
      </c>
    </row>
    <row r="529" spans="1:4" x14ac:dyDescent="0.35">
      <c r="A529" t="s">
        <v>175</v>
      </c>
      <c r="B529" t="s">
        <v>187</v>
      </c>
      <c r="C529" t="s">
        <v>122</v>
      </c>
      <c r="D529">
        <f>'C'!$I$40</f>
        <v>0</v>
      </c>
    </row>
    <row r="530" spans="1:4" x14ac:dyDescent="0.35">
      <c r="A530">
        <v>6</v>
      </c>
      <c r="B530" t="s">
        <v>187</v>
      </c>
      <c r="C530" t="s">
        <v>133</v>
      </c>
      <c r="D530">
        <f>'C'!$D$47</f>
        <v>0</v>
      </c>
    </row>
    <row r="531" spans="1:4" x14ac:dyDescent="0.35">
      <c r="A531">
        <v>7</v>
      </c>
      <c r="B531" t="s">
        <v>187</v>
      </c>
      <c r="C531" t="s">
        <v>84</v>
      </c>
      <c r="D531">
        <f>'C'!$E$51</f>
        <v>0</v>
      </c>
    </row>
    <row r="532" spans="1:4" x14ac:dyDescent="0.35">
      <c r="A532">
        <v>7</v>
      </c>
      <c r="B532" t="s">
        <v>187</v>
      </c>
      <c r="C532" t="s">
        <v>80</v>
      </c>
      <c r="D532">
        <f>'C'!$E$52</f>
        <v>0</v>
      </c>
    </row>
    <row r="533" spans="1:4" x14ac:dyDescent="0.35">
      <c r="A533">
        <v>7</v>
      </c>
      <c r="B533" t="s">
        <v>187</v>
      </c>
      <c r="C533" t="s">
        <v>81</v>
      </c>
      <c r="D533">
        <f>'C'!$E$53</f>
        <v>0</v>
      </c>
    </row>
    <row r="534" spans="1:4" x14ac:dyDescent="0.35">
      <c r="A534">
        <v>7</v>
      </c>
      <c r="B534" t="s">
        <v>187</v>
      </c>
      <c r="C534" t="s">
        <v>89</v>
      </c>
      <c r="D534">
        <f>'C'!$E$54</f>
        <v>0</v>
      </c>
    </row>
    <row r="535" spans="1:4" x14ac:dyDescent="0.35">
      <c r="A535">
        <v>7</v>
      </c>
      <c r="B535" t="s">
        <v>187</v>
      </c>
      <c r="C535" t="s">
        <v>82</v>
      </c>
      <c r="D535">
        <f>'C'!$E$55</f>
        <v>0</v>
      </c>
    </row>
    <row r="536" spans="1:4" x14ac:dyDescent="0.35">
      <c r="A536">
        <v>7</v>
      </c>
      <c r="B536" t="s">
        <v>187</v>
      </c>
      <c r="C536" t="s">
        <v>87</v>
      </c>
      <c r="D536">
        <f>'C'!$E$56</f>
        <v>0</v>
      </c>
    </row>
    <row r="537" spans="1:4" x14ac:dyDescent="0.35">
      <c r="A537">
        <v>7</v>
      </c>
      <c r="B537" t="s">
        <v>187</v>
      </c>
      <c r="C537" t="s">
        <v>236</v>
      </c>
      <c r="D537">
        <f>'C'!$E$57</f>
        <v>0</v>
      </c>
    </row>
    <row r="538" spans="1:4" x14ac:dyDescent="0.35">
      <c r="A538">
        <v>7</v>
      </c>
      <c r="B538" t="s">
        <v>187</v>
      </c>
      <c r="C538" t="s">
        <v>147</v>
      </c>
      <c r="D538">
        <f>'C'!$E$58</f>
        <v>0</v>
      </c>
    </row>
    <row r="539" spans="1:4" x14ac:dyDescent="0.35">
      <c r="A539">
        <v>7</v>
      </c>
      <c r="B539" t="s">
        <v>187</v>
      </c>
      <c r="C539" t="s">
        <v>85</v>
      </c>
      <c r="D539">
        <f>'C'!$E$59</f>
        <v>0</v>
      </c>
    </row>
    <row r="540" spans="1:4" x14ac:dyDescent="0.35">
      <c r="A540">
        <v>7</v>
      </c>
      <c r="B540" t="s">
        <v>187</v>
      </c>
      <c r="C540" t="s">
        <v>86</v>
      </c>
      <c r="D540">
        <f>'C'!$E$60</f>
        <v>0</v>
      </c>
    </row>
    <row r="541" spans="1:4" x14ac:dyDescent="0.35">
      <c r="A541">
        <v>7</v>
      </c>
      <c r="B541" t="s">
        <v>187</v>
      </c>
      <c r="C541" t="s">
        <v>88</v>
      </c>
      <c r="D541">
        <f>'C'!$E$61</f>
        <v>0</v>
      </c>
    </row>
    <row r="542" spans="1:4" x14ac:dyDescent="0.35">
      <c r="A542">
        <v>7</v>
      </c>
      <c r="B542" t="s">
        <v>187</v>
      </c>
      <c r="C542" t="s">
        <v>90</v>
      </c>
      <c r="D542">
        <f>'C'!$E$62</f>
        <v>0</v>
      </c>
    </row>
    <row r="543" spans="1:4" x14ac:dyDescent="0.35">
      <c r="A543">
        <v>7</v>
      </c>
      <c r="B543" t="s">
        <v>187</v>
      </c>
      <c r="C543" t="s">
        <v>19</v>
      </c>
      <c r="D543">
        <f>'C'!$E$63</f>
        <v>0</v>
      </c>
    </row>
    <row r="544" spans="1:4" x14ac:dyDescent="0.35">
      <c r="A544">
        <v>7</v>
      </c>
      <c r="B544" t="s">
        <v>187</v>
      </c>
      <c r="C544" t="s">
        <v>19</v>
      </c>
      <c r="D544">
        <f>'C'!$E$64</f>
        <v>0</v>
      </c>
    </row>
    <row r="545" spans="1:4" x14ac:dyDescent="0.35">
      <c r="A545">
        <v>7</v>
      </c>
      <c r="B545" t="s">
        <v>187</v>
      </c>
      <c r="C545" t="s">
        <v>19</v>
      </c>
      <c r="D545">
        <f>'C'!$E$65</f>
        <v>0</v>
      </c>
    </row>
    <row r="546" spans="1:4" x14ac:dyDescent="0.35">
      <c r="A546" t="s">
        <v>176</v>
      </c>
      <c r="B546" t="s">
        <v>187</v>
      </c>
      <c r="C546" t="s">
        <v>75</v>
      </c>
      <c r="D546">
        <f>'C'!$I$52</f>
        <v>0</v>
      </c>
    </row>
    <row r="547" spans="1:4" x14ac:dyDescent="0.35">
      <c r="A547" t="s">
        <v>176</v>
      </c>
      <c r="B547" t="s">
        <v>187</v>
      </c>
      <c r="C547" t="s">
        <v>172</v>
      </c>
      <c r="D547">
        <f>'C'!$I$63</f>
        <v>0</v>
      </c>
    </row>
    <row r="548" spans="1:4" x14ac:dyDescent="0.35">
      <c r="A548" t="s">
        <v>176</v>
      </c>
      <c r="B548" t="s">
        <v>187</v>
      </c>
      <c r="C548" t="s">
        <v>172</v>
      </c>
      <c r="D548">
        <f>'C'!$I$64</f>
        <v>0</v>
      </c>
    </row>
    <row r="549" spans="1:4" x14ac:dyDescent="0.35">
      <c r="A549" t="s">
        <v>176</v>
      </c>
      <c r="B549" t="s">
        <v>187</v>
      </c>
      <c r="C549" t="s">
        <v>172</v>
      </c>
      <c r="D549">
        <f>'C'!$I$65</f>
        <v>0</v>
      </c>
    </row>
    <row r="550" spans="1:4" x14ac:dyDescent="0.35">
      <c r="A550" t="s">
        <v>177</v>
      </c>
      <c r="B550" t="s">
        <v>187</v>
      </c>
      <c r="C550" t="s">
        <v>188</v>
      </c>
      <c r="D550" t="str">
        <f>'C'!$D$80</f>
        <v/>
      </c>
    </row>
    <row r="551" spans="1:4" x14ac:dyDescent="0.35">
      <c r="A551" t="s">
        <v>177</v>
      </c>
      <c r="B551" t="s">
        <v>187</v>
      </c>
      <c r="C551" t="s">
        <v>189</v>
      </c>
      <c r="D551" t="str">
        <f>'C'!$D$81</f>
        <v/>
      </c>
    </row>
    <row r="552" spans="1:4" x14ac:dyDescent="0.35">
      <c r="A552" t="s">
        <v>177</v>
      </c>
      <c r="B552" t="s">
        <v>187</v>
      </c>
      <c r="C552" t="s">
        <v>190</v>
      </c>
      <c r="D552" t="str">
        <f>'C'!$D$82</f>
        <v/>
      </c>
    </row>
    <row r="553" spans="1:4" x14ac:dyDescent="0.35">
      <c r="A553" t="s">
        <v>177</v>
      </c>
      <c r="B553" t="s">
        <v>187</v>
      </c>
      <c r="C553" t="s">
        <v>191</v>
      </c>
      <c r="D553" t="str">
        <f>'C'!$D$83</f>
        <v/>
      </c>
    </row>
    <row r="554" spans="1:4" x14ac:dyDescent="0.35">
      <c r="A554" t="s">
        <v>177</v>
      </c>
      <c r="B554" t="s">
        <v>187</v>
      </c>
      <c r="C554" t="s">
        <v>192</v>
      </c>
      <c r="D554" t="str">
        <f>'C'!$D$84</f>
        <v/>
      </c>
    </row>
    <row r="555" spans="1:4" x14ac:dyDescent="0.35">
      <c r="A555" t="s">
        <v>177</v>
      </c>
      <c r="B555" t="s">
        <v>187</v>
      </c>
      <c r="C555" t="s">
        <v>193</v>
      </c>
      <c r="D555" t="str">
        <f>'C'!$D$85</f>
        <v/>
      </c>
    </row>
    <row r="556" spans="1:4" x14ac:dyDescent="0.35">
      <c r="A556" t="s">
        <v>177</v>
      </c>
      <c r="B556" t="s">
        <v>187</v>
      </c>
      <c r="C556" t="s">
        <v>194</v>
      </c>
      <c r="D556" t="str">
        <f>'C'!$D$86</f>
        <v/>
      </c>
    </row>
    <row r="557" spans="1:4" x14ac:dyDescent="0.35">
      <c r="A557" t="s">
        <v>177</v>
      </c>
      <c r="B557" t="s">
        <v>187</v>
      </c>
      <c r="C557" t="s">
        <v>195</v>
      </c>
      <c r="D557" t="str">
        <f>'C'!$D$87</f>
        <v/>
      </c>
    </row>
    <row r="558" spans="1:4" x14ac:dyDescent="0.35">
      <c r="A558" t="s">
        <v>177</v>
      </c>
      <c r="B558" t="s">
        <v>187</v>
      </c>
      <c r="C558" t="s">
        <v>196</v>
      </c>
      <c r="D558" t="str">
        <f>'C'!$D$88</f>
        <v/>
      </c>
    </row>
    <row r="559" spans="1:4" x14ac:dyDescent="0.35">
      <c r="A559" t="s">
        <v>177</v>
      </c>
      <c r="B559" t="s">
        <v>187</v>
      </c>
      <c r="C559" t="s">
        <v>197</v>
      </c>
      <c r="D559" t="str">
        <f>'C'!$D$89</f>
        <v/>
      </c>
    </row>
    <row r="560" spans="1:4" x14ac:dyDescent="0.35">
      <c r="A560" t="s">
        <v>177</v>
      </c>
      <c r="B560" t="s">
        <v>187</v>
      </c>
      <c r="C560" t="s">
        <v>198</v>
      </c>
      <c r="D560" t="str">
        <f>'C'!$D$90</f>
        <v/>
      </c>
    </row>
    <row r="561" spans="1:4" x14ac:dyDescent="0.35">
      <c r="A561" t="s">
        <v>177</v>
      </c>
      <c r="B561" t="s">
        <v>187</v>
      </c>
      <c r="C561" t="s">
        <v>199</v>
      </c>
      <c r="D561" t="str">
        <f>'C'!$D$91</f>
        <v/>
      </c>
    </row>
    <row r="562" spans="1:4" x14ac:dyDescent="0.35">
      <c r="A562" t="s">
        <v>177</v>
      </c>
      <c r="B562" t="s">
        <v>187</v>
      </c>
      <c r="C562" t="s">
        <v>200</v>
      </c>
      <c r="D562" t="str">
        <f>'C'!$D$92</f>
        <v/>
      </c>
    </row>
    <row r="563" spans="1:4" x14ac:dyDescent="0.35">
      <c r="A563" t="s">
        <v>177</v>
      </c>
      <c r="B563" t="s">
        <v>187</v>
      </c>
      <c r="C563" t="s">
        <v>201</v>
      </c>
      <c r="D563" t="str">
        <f>'C'!$D$93</f>
        <v/>
      </c>
    </row>
    <row r="564" spans="1:4" x14ac:dyDescent="0.35">
      <c r="A564" t="s">
        <v>177</v>
      </c>
      <c r="B564" t="s">
        <v>187</v>
      </c>
      <c r="C564" t="s">
        <v>230</v>
      </c>
      <c r="D564" t="str">
        <f>'C'!$D$94</f>
        <v/>
      </c>
    </row>
    <row r="565" spans="1:4" x14ac:dyDescent="0.35">
      <c r="A565" t="s">
        <v>178</v>
      </c>
      <c r="B565" t="s">
        <v>187</v>
      </c>
      <c r="C565" t="s">
        <v>202</v>
      </c>
      <c r="D565">
        <f>'C'!$E$80</f>
        <v>0</v>
      </c>
    </row>
    <row r="566" spans="1:4" x14ac:dyDescent="0.35">
      <c r="A566" t="s">
        <v>178</v>
      </c>
      <c r="B566" t="s">
        <v>187</v>
      </c>
      <c r="C566" t="s">
        <v>203</v>
      </c>
      <c r="D566">
        <f>'C'!$E$81</f>
        <v>0</v>
      </c>
    </row>
    <row r="567" spans="1:4" x14ac:dyDescent="0.35">
      <c r="A567" t="s">
        <v>178</v>
      </c>
      <c r="B567" t="s">
        <v>187</v>
      </c>
      <c r="C567" t="s">
        <v>204</v>
      </c>
      <c r="D567">
        <f>'C'!$E$82</f>
        <v>0</v>
      </c>
    </row>
    <row r="568" spans="1:4" x14ac:dyDescent="0.35">
      <c r="A568" t="s">
        <v>178</v>
      </c>
      <c r="B568" t="s">
        <v>187</v>
      </c>
      <c r="C568" t="s">
        <v>205</v>
      </c>
      <c r="D568">
        <f>'C'!$E$83</f>
        <v>0</v>
      </c>
    </row>
    <row r="569" spans="1:4" x14ac:dyDescent="0.35">
      <c r="A569" t="s">
        <v>178</v>
      </c>
      <c r="B569" t="s">
        <v>187</v>
      </c>
      <c r="C569" t="s">
        <v>206</v>
      </c>
      <c r="D569">
        <f>'C'!$E$84</f>
        <v>0</v>
      </c>
    </row>
    <row r="570" spans="1:4" x14ac:dyDescent="0.35">
      <c r="A570" t="s">
        <v>178</v>
      </c>
      <c r="B570" t="s">
        <v>187</v>
      </c>
      <c r="C570" t="s">
        <v>207</v>
      </c>
      <c r="D570">
        <f>'C'!$E$85</f>
        <v>0</v>
      </c>
    </row>
    <row r="571" spans="1:4" x14ac:dyDescent="0.35">
      <c r="A571" t="s">
        <v>178</v>
      </c>
      <c r="B571" t="s">
        <v>187</v>
      </c>
      <c r="C571" t="s">
        <v>208</v>
      </c>
      <c r="D571">
        <f>'C'!$E$86</f>
        <v>0</v>
      </c>
    </row>
    <row r="572" spans="1:4" x14ac:dyDescent="0.35">
      <c r="A572" t="s">
        <v>178</v>
      </c>
      <c r="B572" t="s">
        <v>187</v>
      </c>
      <c r="C572" t="s">
        <v>209</v>
      </c>
      <c r="D572">
        <f>'C'!$E$87</f>
        <v>0</v>
      </c>
    </row>
    <row r="573" spans="1:4" x14ac:dyDescent="0.35">
      <c r="A573" t="s">
        <v>178</v>
      </c>
      <c r="B573" t="s">
        <v>187</v>
      </c>
      <c r="C573" t="s">
        <v>210</v>
      </c>
      <c r="D573">
        <f>'C'!$E$88</f>
        <v>0</v>
      </c>
    </row>
    <row r="574" spans="1:4" x14ac:dyDescent="0.35">
      <c r="A574" t="s">
        <v>178</v>
      </c>
      <c r="B574" t="s">
        <v>187</v>
      </c>
      <c r="C574" t="s">
        <v>211</v>
      </c>
      <c r="D574">
        <f>'C'!$E$89</f>
        <v>0</v>
      </c>
    </row>
    <row r="575" spans="1:4" x14ac:dyDescent="0.35">
      <c r="A575" t="s">
        <v>178</v>
      </c>
      <c r="B575" t="s">
        <v>187</v>
      </c>
      <c r="C575" t="s">
        <v>212</v>
      </c>
      <c r="D575">
        <f>'C'!$E$90</f>
        <v>0</v>
      </c>
    </row>
    <row r="576" spans="1:4" x14ac:dyDescent="0.35">
      <c r="A576" t="s">
        <v>178</v>
      </c>
      <c r="B576" t="s">
        <v>187</v>
      </c>
      <c r="C576" t="s">
        <v>213</v>
      </c>
      <c r="D576">
        <f>'C'!$E$91</f>
        <v>0</v>
      </c>
    </row>
    <row r="577" spans="1:4" x14ac:dyDescent="0.35">
      <c r="A577" t="s">
        <v>178</v>
      </c>
      <c r="B577" t="s">
        <v>187</v>
      </c>
      <c r="C577" t="s">
        <v>214</v>
      </c>
      <c r="D577">
        <f>'C'!$E$92</f>
        <v>0</v>
      </c>
    </row>
    <row r="578" spans="1:4" x14ac:dyDescent="0.35">
      <c r="A578" t="s">
        <v>178</v>
      </c>
      <c r="B578" t="s">
        <v>187</v>
      </c>
      <c r="C578" t="s">
        <v>215</v>
      </c>
      <c r="D578">
        <f>'C'!$E$93</f>
        <v>0</v>
      </c>
    </row>
    <row r="579" spans="1:4" x14ac:dyDescent="0.35">
      <c r="A579" t="s">
        <v>178</v>
      </c>
      <c r="B579" t="s">
        <v>187</v>
      </c>
      <c r="C579" t="s">
        <v>231</v>
      </c>
      <c r="D579">
        <f>'C'!$E$94</f>
        <v>0</v>
      </c>
    </row>
    <row r="580" spans="1:4" x14ac:dyDescent="0.35">
      <c r="A580" t="s">
        <v>179</v>
      </c>
      <c r="B580" t="s">
        <v>187</v>
      </c>
      <c r="C580" t="s">
        <v>216</v>
      </c>
      <c r="D580">
        <f>'C'!$G$80</f>
        <v>0</v>
      </c>
    </row>
    <row r="581" spans="1:4" x14ac:dyDescent="0.35">
      <c r="A581" t="s">
        <v>179</v>
      </c>
      <c r="B581" t="s">
        <v>187</v>
      </c>
      <c r="C581" t="s">
        <v>217</v>
      </c>
      <c r="D581">
        <f>'C'!$G$81</f>
        <v>0</v>
      </c>
    </row>
    <row r="582" spans="1:4" x14ac:dyDescent="0.35">
      <c r="A582" t="s">
        <v>179</v>
      </c>
      <c r="B582" t="s">
        <v>187</v>
      </c>
      <c r="C582" t="s">
        <v>218</v>
      </c>
      <c r="D582">
        <f>'C'!$G$82</f>
        <v>0</v>
      </c>
    </row>
    <row r="583" spans="1:4" x14ac:dyDescent="0.35">
      <c r="A583" t="s">
        <v>179</v>
      </c>
      <c r="B583" t="s">
        <v>187</v>
      </c>
      <c r="C583" t="s">
        <v>219</v>
      </c>
      <c r="D583">
        <f>'C'!$G$83</f>
        <v>0</v>
      </c>
    </row>
    <row r="584" spans="1:4" x14ac:dyDescent="0.35">
      <c r="A584" t="s">
        <v>179</v>
      </c>
      <c r="B584" t="s">
        <v>187</v>
      </c>
      <c r="C584" t="s">
        <v>220</v>
      </c>
      <c r="D584">
        <f>'C'!$G$84</f>
        <v>0</v>
      </c>
    </row>
    <row r="585" spans="1:4" x14ac:dyDescent="0.35">
      <c r="A585" t="s">
        <v>179</v>
      </c>
      <c r="B585" t="s">
        <v>187</v>
      </c>
      <c r="C585" t="s">
        <v>221</v>
      </c>
      <c r="D585">
        <f>'C'!$G$85</f>
        <v>0</v>
      </c>
    </row>
    <row r="586" spans="1:4" x14ac:dyDescent="0.35">
      <c r="A586" t="s">
        <v>179</v>
      </c>
      <c r="B586" t="s">
        <v>187</v>
      </c>
      <c r="C586" t="s">
        <v>222</v>
      </c>
      <c r="D586">
        <f>'C'!$G$86</f>
        <v>0</v>
      </c>
    </row>
    <row r="587" spans="1:4" x14ac:dyDescent="0.35">
      <c r="A587" t="s">
        <v>179</v>
      </c>
      <c r="B587" t="s">
        <v>187</v>
      </c>
      <c r="C587" t="s">
        <v>223</v>
      </c>
      <c r="D587">
        <f>'C'!$G$87</f>
        <v>0</v>
      </c>
    </row>
    <row r="588" spans="1:4" x14ac:dyDescent="0.35">
      <c r="A588" t="s">
        <v>179</v>
      </c>
      <c r="B588" t="s">
        <v>187</v>
      </c>
      <c r="C588" t="s">
        <v>224</v>
      </c>
      <c r="D588">
        <f>'C'!$G$88</f>
        <v>0</v>
      </c>
    </row>
    <row r="589" spans="1:4" x14ac:dyDescent="0.35">
      <c r="A589" t="s">
        <v>179</v>
      </c>
      <c r="B589" t="s">
        <v>187</v>
      </c>
      <c r="C589" t="s">
        <v>225</v>
      </c>
      <c r="D589">
        <f>'C'!$G$89</f>
        <v>0</v>
      </c>
    </row>
    <row r="590" spans="1:4" x14ac:dyDescent="0.35">
      <c r="A590" t="s">
        <v>179</v>
      </c>
      <c r="B590" t="s">
        <v>187</v>
      </c>
      <c r="C590" t="s">
        <v>226</v>
      </c>
      <c r="D590">
        <f>'C'!$G$90</f>
        <v>0</v>
      </c>
    </row>
    <row r="591" spans="1:4" x14ac:dyDescent="0.35">
      <c r="A591" t="s">
        <v>179</v>
      </c>
      <c r="B591" t="s">
        <v>187</v>
      </c>
      <c r="C591" t="s">
        <v>227</v>
      </c>
      <c r="D591">
        <f>'C'!$G$91</f>
        <v>0</v>
      </c>
    </row>
    <row r="592" spans="1:4" x14ac:dyDescent="0.35">
      <c r="A592" t="s">
        <v>179</v>
      </c>
      <c r="B592" t="s">
        <v>187</v>
      </c>
      <c r="C592" t="s">
        <v>228</v>
      </c>
      <c r="D592">
        <f>'C'!$G$92</f>
        <v>0</v>
      </c>
    </row>
    <row r="593" spans="1:4" x14ac:dyDescent="0.35">
      <c r="A593" t="s">
        <v>179</v>
      </c>
      <c r="B593" t="s">
        <v>187</v>
      </c>
      <c r="C593" t="s">
        <v>229</v>
      </c>
      <c r="D593">
        <f>'C'!$G$93</f>
        <v>0</v>
      </c>
    </row>
    <row r="594" spans="1:4" x14ac:dyDescent="0.35">
      <c r="A594" t="s">
        <v>179</v>
      </c>
      <c r="B594" t="s">
        <v>187</v>
      </c>
      <c r="C594" t="s">
        <v>232</v>
      </c>
      <c r="D594">
        <f>'C'!$G$94</f>
        <v>0</v>
      </c>
    </row>
    <row r="595" spans="1:4" x14ac:dyDescent="0.35">
      <c r="A595">
        <v>9</v>
      </c>
      <c r="B595" t="s">
        <v>187</v>
      </c>
      <c r="C595" t="s">
        <v>136</v>
      </c>
      <c r="D595">
        <f>'C'!$D$101</f>
        <v>0</v>
      </c>
    </row>
    <row r="596" spans="1:4" x14ac:dyDescent="0.35">
      <c r="A596">
        <v>10</v>
      </c>
      <c r="B596" t="s">
        <v>187</v>
      </c>
      <c r="C596" t="s">
        <v>137</v>
      </c>
      <c r="D596">
        <f>'C'!$D$106</f>
        <v>0</v>
      </c>
    </row>
    <row r="597" spans="1:4" x14ac:dyDescent="0.35">
      <c r="A597">
        <v>11</v>
      </c>
      <c r="B597" t="s">
        <v>187</v>
      </c>
      <c r="C597" t="s">
        <v>94</v>
      </c>
      <c r="D597">
        <f>'C'!$E$110</f>
        <v>0</v>
      </c>
    </row>
    <row r="598" spans="1:4" x14ac:dyDescent="0.35">
      <c r="A598">
        <v>11</v>
      </c>
      <c r="B598" t="s">
        <v>187</v>
      </c>
      <c r="C598" t="s">
        <v>95</v>
      </c>
      <c r="D598">
        <f>'C'!$E$111</f>
        <v>0</v>
      </c>
    </row>
    <row r="599" spans="1:4" x14ac:dyDescent="0.35">
      <c r="A599">
        <v>11</v>
      </c>
      <c r="B599" t="s">
        <v>187</v>
      </c>
      <c r="C599" t="s">
        <v>20</v>
      </c>
      <c r="D599">
        <f>'C'!$E$112</f>
        <v>0</v>
      </c>
    </row>
    <row r="600" spans="1:4" x14ac:dyDescent="0.35">
      <c r="A600">
        <v>11</v>
      </c>
      <c r="B600" t="s">
        <v>187</v>
      </c>
      <c r="C600" t="s">
        <v>21</v>
      </c>
      <c r="D600">
        <f>'C'!$E$113</f>
        <v>0</v>
      </c>
    </row>
    <row r="601" spans="1:4" x14ac:dyDescent="0.35">
      <c r="A601">
        <v>11</v>
      </c>
      <c r="B601" t="s">
        <v>187</v>
      </c>
      <c r="C601" t="s">
        <v>92</v>
      </c>
      <c r="D601">
        <f>'C'!$E$114</f>
        <v>0</v>
      </c>
    </row>
    <row r="602" spans="1:4" x14ac:dyDescent="0.35">
      <c r="A602">
        <v>11</v>
      </c>
      <c r="B602" t="s">
        <v>187</v>
      </c>
      <c r="C602" t="s">
        <v>40</v>
      </c>
      <c r="D602">
        <f>'C'!$E$115</f>
        <v>0</v>
      </c>
    </row>
    <row r="603" spans="1:4" x14ac:dyDescent="0.35">
      <c r="A603">
        <v>11</v>
      </c>
      <c r="B603" t="s">
        <v>187</v>
      </c>
      <c r="C603" t="s">
        <v>22</v>
      </c>
      <c r="D603">
        <f>'C'!$E$116</f>
        <v>0</v>
      </c>
    </row>
    <row r="604" spans="1:4" x14ac:dyDescent="0.35">
      <c r="A604">
        <v>11</v>
      </c>
      <c r="B604" t="s">
        <v>187</v>
      </c>
      <c r="C604" t="s">
        <v>91</v>
      </c>
      <c r="D604">
        <f>'C'!$E$117</f>
        <v>0</v>
      </c>
    </row>
    <row r="605" spans="1:4" x14ac:dyDescent="0.35">
      <c r="A605">
        <v>11</v>
      </c>
      <c r="B605" t="s">
        <v>187</v>
      </c>
      <c r="C605" t="s">
        <v>93</v>
      </c>
      <c r="D605">
        <f>'C'!$E$118</f>
        <v>0</v>
      </c>
    </row>
    <row r="606" spans="1:4" x14ac:dyDescent="0.35">
      <c r="A606">
        <v>11</v>
      </c>
      <c r="B606" t="s">
        <v>187</v>
      </c>
      <c r="C606" t="s">
        <v>96</v>
      </c>
      <c r="D606">
        <f>'C'!$E$119</f>
        <v>0</v>
      </c>
    </row>
    <row r="607" spans="1:4" x14ac:dyDescent="0.35">
      <c r="A607">
        <v>11</v>
      </c>
      <c r="B607" t="s">
        <v>187</v>
      </c>
      <c r="C607" t="s">
        <v>124</v>
      </c>
      <c r="D607">
        <f>'C'!$E$120</f>
        <v>0</v>
      </c>
    </row>
    <row r="608" spans="1:4" x14ac:dyDescent="0.35">
      <c r="A608">
        <v>11</v>
      </c>
      <c r="B608" t="s">
        <v>187</v>
      </c>
      <c r="C608" t="s">
        <v>159</v>
      </c>
      <c r="D608">
        <f>'C'!$E$121</f>
        <v>0</v>
      </c>
    </row>
    <row r="609" spans="1:4" x14ac:dyDescent="0.35">
      <c r="A609">
        <v>11</v>
      </c>
      <c r="B609" t="s">
        <v>187</v>
      </c>
      <c r="C609" t="s">
        <v>19</v>
      </c>
      <c r="D609">
        <f>'C'!$E$122</f>
        <v>0</v>
      </c>
    </row>
    <row r="610" spans="1:4" x14ac:dyDescent="0.35">
      <c r="A610">
        <v>11</v>
      </c>
      <c r="B610" t="s">
        <v>187</v>
      </c>
      <c r="C610" t="s">
        <v>19</v>
      </c>
      <c r="D610">
        <f>'C'!$E$123</f>
        <v>0</v>
      </c>
    </row>
    <row r="611" spans="1:4" x14ac:dyDescent="0.35">
      <c r="A611">
        <v>11</v>
      </c>
      <c r="B611" t="s">
        <v>187</v>
      </c>
      <c r="C611" t="s">
        <v>19</v>
      </c>
      <c r="D611">
        <f>'C'!$E$124</f>
        <v>0</v>
      </c>
    </row>
    <row r="612" spans="1:4" x14ac:dyDescent="0.35">
      <c r="A612">
        <v>11</v>
      </c>
      <c r="B612" t="s">
        <v>187</v>
      </c>
      <c r="C612" t="s">
        <v>172</v>
      </c>
      <c r="D612">
        <f>'C'!$I$122</f>
        <v>0</v>
      </c>
    </row>
    <row r="613" spans="1:4" x14ac:dyDescent="0.35">
      <c r="A613">
        <v>11</v>
      </c>
      <c r="B613" t="s">
        <v>187</v>
      </c>
      <c r="C613" t="s">
        <v>172</v>
      </c>
      <c r="D613">
        <f>'C'!$I$123</f>
        <v>0</v>
      </c>
    </row>
    <row r="614" spans="1:4" x14ac:dyDescent="0.35">
      <c r="A614">
        <v>11</v>
      </c>
      <c r="B614" t="s">
        <v>187</v>
      </c>
      <c r="C614" t="s">
        <v>172</v>
      </c>
      <c r="D614">
        <f>'C'!$I$124</f>
        <v>0</v>
      </c>
    </row>
    <row r="615" spans="1:4" x14ac:dyDescent="0.35">
      <c r="A615" t="s">
        <v>180</v>
      </c>
      <c r="B615" t="s">
        <v>187</v>
      </c>
      <c r="C615" t="s">
        <v>188</v>
      </c>
      <c r="D615" t="str">
        <f>'C'!$D$128</f>
        <v/>
      </c>
    </row>
    <row r="616" spans="1:4" x14ac:dyDescent="0.35">
      <c r="A616" t="s">
        <v>180</v>
      </c>
      <c r="B616" t="s">
        <v>187</v>
      </c>
      <c r="C616" t="s">
        <v>189</v>
      </c>
      <c r="D616" t="str">
        <f>'C'!$D$129</f>
        <v/>
      </c>
    </row>
    <row r="617" spans="1:4" x14ac:dyDescent="0.35">
      <c r="A617" t="s">
        <v>180</v>
      </c>
      <c r="B617" t="s">
        <v>187</v>
      </c>
      <c r="C617" t="s">
        <v>190</v>
      </c>
      <c r="D617" t="str">
        <f>'C'!$D$130</f>
        <v/>
      </c>
    </row>
    <row r="618" spans="1:4" x14ac:dyDescent="0.35">
      <c r="A618" t="s">
        <v>180</v>
      </c>
      <c r="B618" t="s">
        <v>187</v>
      </c>
      <c r="C618" t="s">
        <v>191</v>
      </c>
      <c r="D618" t="str">
        <f>'C'!$D$131</f>
        <v/>
      </c>
    </row>
    <row r="619" spans="1:4" x14ac:dyDescent="0.35">
      <c r="A619" t="s">
        <v>180</v>
      </c>
      <c r="B619" t="s">
        <v>187</v>
      </c>
      <c r="C619" t="s">
        <v>192</v>
      </c>
      <c r="D619" t="str">
        <f>'C'!$D$132</f>
        <v/>
      </c>
    </row>
    <row r="620" spans="1:4" x14ac:dyDescent="0.35">
      <c r="A620" t="s">
        <v>180</v>
      </c>
      <c r="B620" t="s">
        <v>187</v>
      </c>
      <c r="C620" t="s">
        <v>193</v>
      </c>
      <c r="D620" t="str">
        <f>'C'!$D$133</f>
        <v/>
      </c>
    </row>
    <row r="621" spans="1:4" x14ac:dyDescent="0.35">
      <c r="A621" t="s">
        <v>180</v>
      </c>
      <c r="B621" t="s">
        <v>187</v>
      </c>
      <c r="C621" t="s">
        <v>194</v>
      </c>
      <c r="D621" t="str">
        <f>'C'!$D$134</f>
        <v/>
      </c>
    </row>
    <row r="622" spans="1:4" x14ac:dyDescent="0.35">
      <c r="A622" t="s">
        <v>180</v>
      </c>
      <c r="B622" t="s">
        <v>187</v>
      </c>
      <c r="C622" t="s">
        <v>195</v>
      </c>
      <c r="D622" t="str">
        <f>'C'!$D$135</f>
        <v/>
      </c>
    </row>
    <row r="623" spans="1:4" x14ac:dyDescent="0.35">
      <c r="A623" t="s">
        <v>180</v>
      </c>
      <c r="B623" t="s">
        <v>187</v>
      </c>
      <c r="C623" t="s">
        <v>196</v>
      </c>
      <c r="D623" t="str">
        <f>'C'!$D$136</f>
        <v/>
      </c>
    </row>
    <row r="624" spans="1:4" x14ac:dyDescent="0.35">
      <c r="A624" t="s">
        <v>180</v>
      </c>
      <c r="B624" t="s">
        <v>187</v>
      </c>
      <c r="C624" t="s">
        <v>197</v>
      </c>
      <c r="D624" t="str">
        <f>'C'!$D$137</f>
        <v/>
      </c>
    </row>
    <row r="625" spans="1:4" x14ac:dyDescent="0.35">
      <c r="A625" t="s">
        <v>180</v>
      </c>
      <c r="B625" t="s">
        <v>187</v>
      </c>
      <c r="C625" t="s">
        <v>198</v>
      </c>
      <c r="D625" t="str">
        <f>'C'!$D$138</f>
        <v/>
      </c>
    </row>
    <row r="626" spans="1:4" x14ac:dyDescent="0.35">
      <c r="A626" t="s">
        <v>180</v>
      </c>
      <c r="B626" t="s">
        <v>187</v>
      </c>
      <c r="C626" t="s">
        <v>199</v>
      </c>
      <c r="D626" t="str">
        <f>'C'!$D$139</f>
        <v/>
      </c>
    </row>
    <row r="627" spans="1:4" x14ac:dyDescent="0.35">
      <c r="A627" t="s">
        <v>180</v>
      </c>
      <c r="B627" t="s">
        <v>187</v>
      </c>
      <c r="C627" t="s">
        <v>200</v>
      </c>
      <c r="D627" t="str">
        <f>'C'!$D$140</f>
        <v/>
      </c>
    </row>
    <row r="628" spans="1:4" x14ac:dyDescent="0.35">
      <c r="A628" t="s">
        <v>180</v>
      </c>
      <c r="B628" t="s">
        <v>187</v>
      </c>
      <c r="C628" t="s">
        <v>201</v>
      </c>
      <c r="D628" t="str">
        <f>'C'!$D$141</f>
        <v/>
      </c>
    </row>
    <row r="629" spans="1:4" x14ac:dyDescent="0.35">
      <c r="A629" t="s">
        <v>180</v>
      </c>
      <c r="B629" t="s">
        <v>187</v>
      </c>
      <c r="C629" t="s">
        <v>230</v>
      </c>
      <c r="D629" t="str">
        <f>'C'!$D$142</f>
        <v/>
      </c>
    </row>
    <row r="630" spans="1:4" x14ac:dyDescent="0.35">
      <c r="A630" t="s">
        <v>181</v>
      </c>
      <c r="B630" t="s">
        <v>187</v>
      </c>
      <c r="C630" t="s">
        <v>202</v>
      </c>
      <c r="D630">
        <f>'C'!$E$128</f>
        <v>0</v>
      </c>
    </row>
    <row r="631" spans="1:4" x14ac:dyDescent="0.35">
      <c r="A631" t="s">
        <v>181</v>
      </c>
      <c r="B631" t="s">
        <v>187</v>
      </c>
      <c r="C631" t="s">
        <v>203</v>
      </c>
      <c r="D631">
        <f>'C'!$E$129</f>
        <v>0</v>
      </c>
    </row>
    <row r="632" spans="1:4" x14ac:dyDescent="0.35">
      <c r="A632" t="s">
        <v>181</v>
      </c>
      <c r="B632" t="s">
        <v>187</v>
      </c>
      <c r="C632" t="s">
        <v>204</v>
      </c>
      <c r="D632">
        <f>'C'!$E$130</f>
        <v>0</v>
      </c>
    </row>
    <row r="633" spans="1:4" x14ac:dyDescent="0.35">
      <c r="A633" t="s">
        <v>181</v>
      </c>
      <c r="B633" t="s">
        <v>187</v>
      </c>
      <c r="C633" t="s">
        <v>205</v>
      </c>
      <c r="D633">
        <f>'C'!$E$131</f>
        <v>0</v>
      </c>
    </row>
    <row r="634" spans="1:4" x14ac:dyDescent="0.35">
      <c r="A634" t="s">
        <v>181</v>
      </c>
      <c r="B634" t="s">
        <v>187</v>
      </c>
      <c r="C634" t="s">
        <v>206</v>
      </c>
      <c r="D634">
        <f>'C'!$E$132</f>
        <v>0</v>
      </c>
    </row>
    <row r="635" spans="1:4" x14ac:dyDescent="0.35">
      <c r="A635" t="s">
        <v>181</v>
      </c>
      <c r="B635" t="s">
        <v>187</v>
      </c>
      <c r="C635" t="s">
        <v>207</v>
      </c>
      <c r="D635">
        <f>'C'!$E$133</f>
        <v>0</v>
      </c>
    </row>
    <row r="636" spans="1:4" x14ac:dyDescent="0.35">
      <c r="A636" t="s">
        <v>181</v>
      </c>
      <c r="B636" t="s">
        <v>187</v>
      </c>
      <c r="C636" t="s">
        <v>208</v>
      </c>
      <c r="D636">
        <f>'C'!$E$134</f>
        <v>0</v>
      </c>
    </row>
    <row r="637" spans="1:4" x14ac:dyDescent="0.35">
      <c r="A637" t="s">
        <v>181</v>
      </c>
      <c r="B637" t="s">
        <v>187</v>
      </c>
      <c r="C637" t="s">
        <v>209</v>
      </c>
      <c r="D637">
        <f>'C'!$E$135</f>
        <v>0</v>
      </c>
    </row>
    <row r="638" spans="1:4" x14ac:dyDescent="0.35">
      <c r="A638" t="s">
        <v>181</v>
      </c>
      <c r="B638" t="s">
        <v>187</v>
      </c>
      <c r="C638" t="s">
        <v>210</v>
      </c>
      <c r="D638">
        <f>'C'!$E$136</f>
        <v>0</v>
      </c>
    </row>
    <row r="639" spans="1:4" x14ac:dyDescent="0.35">
      <c r="A639" t="s">
        <v>181</v>
      </c>
      <c r="B639" t="s">
        <v>187</v>
      </c>
      <c r="C639" t="s">
        <v>211</v>
      </c>
      <c r="D639">
        <f>'C'!$E$137</f>
        <v>0</v>
      </c>
    </row>
    <row r="640" spans="1:4" x14ac:dyDescent="0.35">
      <c r="A640" t="s">
        <v>181</v>
      </c>
      <c r="B640" t="s">
        <v>187</v>
      </c>
      <c r="C640" t="s">
        <v>212</v>
      </c>
      <c r="D640">
        <f>'C'!$E$138</f>
        <v>0</v>
      </c>
    </row>
    <row r="641" spans="1:4" x14ac:dyDescent="0.35">
      <c r="A641" t="s">
        <v>181</v>
      </c>
      <c r="B641" t="s">
        <v>187</v>
      </c>
      <c r="C641" t="s">
        <v>213</v>
      </c>
      <c r="D641">
        <f>'C'!$E$139</f>
        <v>0</v>
      </c>
    </row>
    <row r="642" spans="1:4" x14ac:dyDescent="0.35">
      <c r="A642" t="s">
        <v>181</v>
      </c>
      <c r="B642" t="s">
        <v>187</v>
      </c>
      <c r="C642" t="s">
        <v>214</v>
      </c>
      <c r="D642">
        <f>'C'!$E$140</f>
        <v>0</v>
      </c>
    </row>
    <row r="643" spans="1:4" x14ac:dyDescent="0.35">
      <c r="A643" t="s">
        <v>181</v>
      </c>
      <c r="B643" t="s">
        <v>187</v>
      </c>
      <c r="C643" t="s">
        <v>215</v>
      </c>
      <c r="D643">
        <f>'C'!$E$141</f>
        <v>0</v>
      </c>
    </row>
    <row r="644" spans="1:4" x14ac:dyDescent="0.35">
      <c r="A644" t="s">
        <v>181</v>
      </c>
      <c r="B644" t="s">
        <v>187</v>
      </c>
      <c r="C644" t="s">
        <v>231</v>
      </c>
      <c r="D644">
        <f>'C'!$E$142</f>
        <v>0</v>
      </c>
    </row>
    <row r="645" spans="1:4" x14ac:dyDescent="0.35">
      <c r="A645" t="s">
        <v>182</v>
      </c>
      <c r="B645" t="s">
        <v>187</v>
      </c>
      <c r="C645" t="s">
        <v>216</v>
      </c>
      <c r="D645">
        <f>'C'!$G$128</f>
        <v>0</v>
      </c>
    </row>
    <row r="646" spans="1:4" x14ac:dyDescent="0.35">
      <c r="A646" t="s">
        <v>182</v>
      </c>
      <c r="B646" t="s">
        <v>187</v>
      </c>
      <c r="C646" t="s">
        <v>217</v>
      </c>
      <c r="D646">
        <f>'C'!$G$129</f>
        <v>0</v>
      </c>
    </row>
    <row r="647" spans="1:4" x14ac:dyDescent="0.35">
      <c r="A647" t="s">
        <v>182</v>
      </c>
      <c r="B647" t="s">
        <v>187</v>
      </c>
      <c r="C647" t="s">
        <v>218</v>
      </c>
      <c r="D647">
        <f>'C'!$G$130</f>
        <v>0</v>
      </c>
    </row>
    <row r="648" spans="1:4" x14ac:dyDescent="0.35">
      <c r="A648" t="s">
        <v>182</v>
      </c>
      <c r="B648" t="s">
        <v>187</v>
      </c>
      <c r="C648" t="s">
        <v>219</v>
      </c>
      <c r="D648">
        <f>'C'!$G$131</f>
        <v>0</v>
      </c>
    </row>
    <row r="649" spans="1:4" x14ac:dyDescent="0.35">
      <c r="A649" t="s">
        <v>182</v>
      </c>
      <c r="B649" t="s">
        <v>187</v>
      </c>
      <c r="C649" t="s">
        <v>220</v>
      </c>
      <c r="D649">
        <f>'C'!$G$132</f>
        <v>0</v>
      </c>
    </row>
    <row r="650" spans="1:4" x14ac:dyDescent="0.35">
      <c r="A650" t="s">
        <v>182</v>
      </c>
      <c r="B650" t="s">
        <v>187</v>
      </c>
      <c r="C650" t="s">
        <v>221</v>
      </c>
      <c r="D650">
        <f>'C'!$G$133</f>
        <v>0</v>
      </c>
    </row>
    <row r="651" spans="1:4" x14ac:dyDescent="0.35">
      <c r="A651" t="s">
        <v>182</v>
      </c>
      <c r="B651" t="s">
        <v>187</v>
      </c>
      <c r="C651" t="s">
        <v>222</v>
      </c>
      <c r="D651">
        <f>'C'!$G$134</f>
        <v>0</v>
      </c>
    </row>
    <row r="652" spans="1:4" x14ac:dyDescent="0.35">
      <c r="A652" t="s">
        <v>182</v>
      </c>
      <c r="B652" t="s">
        <v>187</v>
      </c>
      <c r="C652" t="s">
        <v>223</v>
      </c>
      <c r="D652">
        <f>'C'!$G$135</f>
        <v>0</v>
      </c>
    </row>
    <row r="653" spans="1:4" x14ac:dyDescent="0.35">
      <c r="A653" t="s">
        <v>182</v>
      </c>
      <c r="B653" t="s">
        <v>187</v>
      </c>
      <c r="C653" t="s">
        <v>224</v>
      </c>
      <c r="D653">
        <f>'C'!$G$136</f>
        <v>0</v>
      </c>
    </row>
    <row r="654" spans="1:4" x14ac:dyDescent="0.35">
      <c r="A654" t="s">
        <v>182</v>
      </c>
      <c r="B654" t="s">
        <v>187</v>
      </c>
      <c r="C654" t="s">
        <v>225</v>
      </c>
      <c r="D654">
        <f>'C'!$G$137</f>
        <v>0</v>
      </c>
    </row>
    <row r="655" spans="1:4" x14ac:dyDescent="0.35">
      <c r="A655" t="s">
        <v>182</v>
      </c>
      <c r="B655" t="s">
        <v>187</v>
      </c>
      <c r="C655" t="s">
        <v>226</v>
      </c>
      <c r="D655">
        <f>'C'!$G$138</f>
        <v>0</v>
      </c>
    </row>
    <row r="656" spans="1:4" x14ac:dyDescent="0.35">
      <c r="A656" t="s">
        <v>182</v>
      </c>
      <c r="B656" t="s">
        <v>187</v>
      </c>
      <c r="C656" t="s">
        <v>227</v>
      </c>
      <c r="D656">
        <f>'C'!$G$139</f>
        <v>0</v>
      </c>
    </row>
    <row r="657" spans="1:4" x14ac:dyDescent="0.35">
      <c r="A657" t="s">
        <v>182</v>
      </c>
      <c r="B657" t="s">
        <v>187</v>
      </c>
      <c r="C657" t="s">
        <v>228</v>
      </c>
      <c r="D657">
        <f>'C'!$G$140</f>
        <v>0</v>
      </c>
    </row>
    <row r="658" spans="1:4" x14ac:dyDescent="0.35">
      <c r="A658" t="s">
        <v>182</v>
      </c>
      <c r="B658" t="s">
        <v>187</v>
      </c>
      <c r="C658" t="s">
        <v>229</v>
      </c>
      <c r="D658">
        <f>'C'!$G$141</f>
        <v>0</v>
      </c>
    </row>
    <row r="659" spans="1:4" x14ac:dyDescent="0.35">
      <c r="A659" t="s">
        <v>182</v>
      </c>
      <c r="B659" t="s">
        <v>187</v>
      </c>
      <c r="C659" t="s">
        <v>232</v>
      </c>
      <c r="D659">
        <f>'C'!$G$142</f>
        <v>0</v>
      </c>
    </row>
    <row r="660" spans="1:4" x14ac:dyDescent="0.35">
      <c r="A660">
        <v>13</v>
      </c>
      <c r="B660" t="s">
        <v>187</v>
      </c>
      <c r="C660" t="s">
        <v>139</v>
      </c>
      <c r="D660">
        <f>'C'!$D$146</f>
        <v>0</v>
      </c>
    </row>
    <row r="661" spans="1:4" x14ac:dyDescent="0.35">
      <c r="A661">
        <v>14</v>
      </c>
      <c r="B661" t="s">
        <v>187</v>
      </c>
      <c r="C661" t="s">
        <v>140</v>
      </c>
      <c r="D661">
        <f>'C'!$D$153</f>
        <v>0</v>
      </c>
    </row>
    <row r="662" spans="1:4" x14ac:dyDescent="0.35">
      <c r="A662" t="s">
        <v>183</v>
      </c>
      <c r="B662" t="s">
        <v>187</v>
      </c>
      <c r="C662" t="s">
        <v>160</v>
      </c>
      <c r="D662">
        <f>'C'!$E$158</f>
        <v>0</v>
      </c>
    </row>
    <row r="663" spans="1:4" x14ac:dyDescent="0.35">
      <c r="A663" t="s">
        <v>183</v>
      </c>
      <c r="B663" t="s">
        <v>187</v>
      </c>
      <c r="C663" t="s">
        <v>162</v>
      </c>
      <c r="D663">
        <f>'C'!$E$159</f>
        <v>0</v>
      </c>
    </row>
    <row r="664" spans="1:4" x14ac:dyDescent="0.35">
      <c r="A664" t="s">
        <v>183</v>
      </c>
      <c r="B664" t="s">
        <v>187</v>
      </c>
      <c r="C664" t="s">
        <v>161</v>
      </c>
      <c r="D664">
        <f>'C'!$E$160</f>
        <v>0</v>
      </c>
    </row>
    <row r="665" spans="1:4" x14ac:dyDescent="0.35">
      <c r="A665" t="s">
        <v>183</v>
      </c>
      <c r="B665" t="s">
        <v>187</v>
      </c>
      <c r="C665" t="s">
        <v>141</v>
      </c>
      <c r="D665">
        <f>'C'!$E$161</f>
        <v>0</v>
      </c>
    </row>
    <row r="666" spans="1:4" x14ac:dyDescent="0.35">
      <c r="A666" t="s">
        <v>183</v>
      </c>
      <c r="B666" t="s">
        <v>187</v>
      </c>
      <c r="C666" t="s">
        <v>142</v>
      </c>
      <c r="D666">
        <f>'C'!$E$162</f>
        <v>0</v>
      </c>
    </row>
    <row r="667" spans="1:4" x14ac:dyDescent="0.35">
      <c r="A667" t="s">
        <v>184</v>
      </c>
      <c r="B667" t="s">
        <v>187</v>
      </c>
      <c r="C667" t="s">
        <v>160</v>
      </c>
      <c r="D667">
        <f>'C'!$E$165</f>
        <v>0</v>
      </c>
    </row>
    <row r="668" spans="1:4" x14ac:dyDescent="0.35">
      <c r="A668" t="s">
        <v>184</v>
      </c>
      <c r="B668" t="s">
        <v>187</v>
      </c>
      <c r="C668" t="s">
        <v>162</v>
      </c>
      <c r="D668">
        <f>'C'!$E$166</f>
        <v>0</v>
      </c>
    </row>
    <row r="669" spans="1:4" x14ac:dyDescent="0.35">
      <c r="A669" t="s">
        <v>184</v>
      </c>
      <c r="B669" t="s">
        <v>187</v>
      </c>
      <c r="C669" t="s">
        <v>161</v>
      </c>
      <c r="D669">
        <f>'C'!$E$167</f>
        <v>0</v>
      </c>
    </row>
    <row r="670" spans="1:4" x14ac:dyDescent="0.35">
      <c r="A670" t="s">
        <v>184</v>
      </c>
      <c r="B670" t="s">
        <v>187</v>
      </c>
      <c r="C670" t="s">
        <v>141</v>
      </c>
      <c r="D670">
        <f>'C'!$E$168</f>
        <v>0</v>
      </c>
    </row>
    <row r="671" spans="1:4" x14ac:dyDescent="0.35">
      <c r="A671" t="s">
        <v>184</v>
      </c>
      <c r="B671" t="s">
        <v>187</v>
      </c>
      <c r="C671" t="s">
        <v>142</v>
      </c>
      <c r="D671">
        <f>'C'!$E$169</f>
        <v>0</v>
      </c>
    </row>
    <row r="672" spans="1:4" x14ac:dyDescent="0.35">
      <c r="A672" t="s">
        <v>185</v>
      </c>
      <c r="B672" t="s">
        <v>187</v>
      </c>
      <c r="C672" t="s">
        <v>160</v>
      </c>
      <c r="D672">
        <f>'C'!$E$172</f>
        <v>0</v>
      </c>
    </row>
    <row r="673" spans="1:4" x14ac:dyDescent="0.35">
      <c r="A673" t="s">
        <v>185</v>
      </c>
      <c r="B673" t="s">
        <v>187</v>
      </c>
      <c r="C673" t="s">
        <v>162</v>
      </c>
      <c r="D673">
        <f>'C'!$E$173</f>
        <v>0</v>
      </c>
    </row>
    <row r="674" spans="1:4" x14ac:dyDescent="0.35">
      <c r="A674" t="s">
        <v>185</v>
      </c>
      <c r="B674" t="s">
        <v>187</v>
      </c>
      <c r="C674" t="s">
        <v>161</v>
      </c>
      <c r="D674">
        <f>'C'!$E$174</f>
        <v>0</v>
      </c>
    </row>
    <row r="675" spans="1:4" x14ac:dyDescent="0.35">
      <c r="A675" t="s">
        <v>185</v>
      </c>
      <c r="B675" t="s">
        <v>187</v>
      </c>
      <c r="C675" t="s">
        <v>141</v>
      </c>
      <c r="D675">
        <f>'C'!$E$175</f>
        <v>0</v>
      </c>
    </row>
    <row r="676" spans="1:4" x14ac:dyDescent="0.35">
      <c r="A676" t="s">
        <v>185</v>
      </c>
      <c r="B676" t="s">
        <v>187</v>
      </c>
      <c r="C676" t="s">
        <v>142</v>
      </c>
      <c r="D676">
        <f>'C'!$E$176</f>
        <v>0</v>
      </c>
    </row>
    <row r="677" spans="1:4" x14ac:dyDescent="0.35">
      <c r="A677" t="s">
        <v>176</v>
      </c>
      <c r="B677" t="s">
        <v>169</v>
      </c>
      <c r="C677" t="s">
        <v>147</v>
      </c>
      <c r="D677">
        <f>A!$I$58</f>
        <v>0</v>
      </c>
    </row>
    <row r="678" spans="1:4" x14ac:dyDescent="0.35">
      <c r="A678" t="s">
        <v>176</v>
      </c>
      <c r="B678" t="s">
        <v>186</v>
      </c>
      <c r="C678" t="s">
        <v>147</v>
      </c>
      <c r="D678">
        <f>B!$I$58</f>
        <v>0</v>
      </c>
    </row>
    <row r="679" spans="1:4" x14ac:dyDescent="0.35">
      <c r="A679" t="s">
        <v>176</v>
      </c>
      <c r="B679" t="s">
        <v>187</v>
      </c>
      <c r="C679" t="s">
        <v>147</v>
      </c>
      <c r="D679">
        <f>'C'!$I$58</f>
        <v>0</v>
      </c>
    </row>
    <row r="680" spans="1:4" x14ac:dyDescent="0.35">
      <c r="A680" t="s">
        <v>243</v>
      </c>
      <c r="B680" t="s">
        <v>169</v>
      </c>
      <c r="C680" t="s">
        <v>242</v>
      </c>
      <c r="D680">
        <f>A!$D$98</f>
        <v>0</v>
      </c>
    </row>
    <row r="681" spans="1:4" x14ac:dyDescent="0.35">
      <c r="A681" t="s">
        <v>243</v>
      </c>
      <c r="B681" t="s">
        <v>186</v>
      </c>
      <c r="C681" t="s">
        <v>242</v>
      </c>
      <c r="D681">
        <f>B!$D$98</f>
        <v>0</v>
      </c>
    </row>
    <row r="682" spans="1:4" x14ac:dyDescent="0.35">
      <c r="A682" t="s">
        <v>243</v>
      </c>
      <c r="B682" t="s">
        <v>187</v>
      </c>
      <c r="C682" t="s">
        <v>242</v>
      </c>
      <c r="D682">
        <f>'C'!$D$98</f>
        <v>0</v>
      </c>
    </row>
  </sheetData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</vt:i4>
      </vt:variant>
    </vt:vector>
  </HeadingPairs>
  <TitlesOfParts>
    <vt:vector size="9" baseType="lpstr">
      <vt:lpstr>Intro</vt:lpstr>
      <vt:lpstr>Identification Épisode </vt:lpstr>
      <vt:lpstr>A</vt:lpstr>
      <vt:lpstr>B</vt:lpstr>
      <vt:lpstr>C</vt:lpstr>
      <vt:lpstr>Pour retourner</vt:lpstr>
      <vt:lpstr>Pilote</vt:lpstr>
      <vt:lpstr>Merge</vt:lpstr>
      <vt:lpstr>'Identification Épisode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Marie-Ève Lamoureux</dc:creator>
  <cp:lastModifiedBy>Kristelle Audet</cp:lastModifiedBy>
  <dcterms:created xsi:type="dcterms:W3CDTF">2022-11-15T19:16:34Z</dcterms:created>
  <dcterms:modified xsi:type="dcterms:W3CDTF">2022-12-13T15:41:14Z</dcterms:modified>
</cp:coreProperties>
</file>