
<file path=[Content_Types].xml><?xml version="1.0" encoding="utf-8"?>
<Types xmlns="http://schemas.openxmlformats.org/package/2006/content-types"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69.xml" ContentType="application/vnd.openxmlformats-officedocument.drawingml.char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harts/chart49.xml" ContentType="application/vnd.openxmlformats-officedocument.drawingml.chart+xml"/>
  <Override PartName="/xl/charts/chart58.xml" ContentType="application/vnd.openxmlformats-officedocument.drawingml.chart+xml"/>
  <Override PartName="/xl/charts/chart67.xml" ContentType="application/vnd.openxmlformats-officedocument.drawingml.chart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charts/chart47.xml" ContentType="application/vnd.openxmlformats-officedocument.drawingml.chart+xml"/>
  <Override PartName="/xl/charts/chart56.xml" ContentType="application/vnd.openxmlformats-officedocument.drawingml.chart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54.xml" ContentType="application/vnd.openxmlformats-officedocument.drawingml.chart+xml"/>
  <Override PartName="/xl/charts/chart63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52.xml" ContentType="application/vnd.openxmlformats-officedocument.drawingml.chart+xml"/>
  <Override PartName="/xl/charts/chart61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Override PartName="/xl/worksheets/sheet16.xml" ContentType="application/vnd.openxmlformats-officedocument.spreadsheetml.workshee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5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Override PartName="/xl/charts/chart55.xml" ContentType="application/vnd.openxmlformats-officedocument.drawingml.chart+xml"/>
  <Override PartName="/xl/charts/chart66.xml" ContentType="application/vnd.openxmlformats-officedocument.drawingml.chart+xml"/>
  <Default Extension="vml" ContentType="application/vnd.openxmlformats-officedocument.vmlDrawing"/>
  <Override PartName="/xl/comments1.xml" ContentType="application/vnd.openxmlformats-officedocument.spreadsheetml.comments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7980" yWindow="45" windowWidth="21300" windowHeight="16320" tabRatio="932" firstSheet="3" activeTab="7"/>
  </bookViews>
  <sheets>
    <sheet name="SWE" sheetId="6" state="hidden" r:id="rId1"/>
    <sheet name="Columbia at The Dalles" sheetId="7" state="hidden" r:id="rId2"/>
    <sheet name="CRB_no_nan abs" sheetId="25" state="hidden" r:id="rId3"/>
    <sheet name="The Dalles" sheetId="13" r:id="rId4"/>
    <sheet name="Upper Columbia" sheetId="8" state="hidden" r:id="rId5"/>
    <sheet name="UpperColumbia" sheetId="12" r:id="rId6"/>
    <sheet name="Snake" sheetId="10" state="hidden" r:id="rId7"/>
    <sheet name="SnakeRiver" sheetId="11" r:id="rId8"/>
    <sheet name="DALLES correlation" sheetId="14" state="hidden" r:id="rId9"/>
    <sheet name="UPC correlation " sheetId="15" state="hidden" r:id="rId10"/>
    <sheet name="SNK correlation" sheetId="17" state="hidden" r:id="rId11"/>
    <sheet name="Graphs" sheetId="18" state="hidden" r:id="rId12"/>
    <sheet name="Fires" sheetId="19" state="hidden" r:id="rId13"/>
    <sheet name="Graph2" sheetId="20" state="hidden" r:id="rId14"/>
    <sheet name="Graphs3" sheetId="21" state="hidden" r:id="rId15"/>
    <sheet name="Sheet3" sheetId="22" state="hidden" r:id="rId16"/>
    <sheet name="Sheet1" sheetId="24" state="hidden" r:id="rId17"/>
  </sheets>
  <definedNames>
    <definedName name="_xlnm._FilterDatabase" localSheetId="2" hidden="1">'CRB_no_nan abs'!$A$1:$H$111</definedName>
    <definedName name="_xlnm._FilterDatabase" localSheetId="7" hidden="1">SnakeRiver!$A$1:$D$109</definedName>
    <definedName name="_xlnm._FilterDatabase" localSheetId="3" hidden="1">'The Dalles'!$A$1:$G$109</definedName>
    <definedName name="_xlnm._FilterDatabase" localSheetId="5" hidden="1">UpperColumbia!$A$1:$D$109</definedName>
    <definedName name="_xlnm.Print_Area" localSheetId="2">'CRB_no_nan abs'!$A$118:$H$179</definedName>
    <definedName name="_xlnm.Print_Area" localSheetId="13">Graph2!$A$1:$M$37</definedName>
    <definedName name="_xlnm.Print_Area" localSheetId="11">Graphs!$B$1:$P$104</definedName>
    <definedName name="_xlnm.Print_Area" localSheetId="14">Graphs3!$A$1:$P$51</definedName>
    <definedName name="_xlnm.Print_Area" localSheetId="15">Sheet3!$A$11:$F$37</definedName>
    <definedName name="_xlnm.Print_Area" localSheetId="7">SnakeRiver!$A$1:$H$109</definedName>
    <definedName name="_xlnm.Print_Area" localSheetId="3">'The Dalles'!$A$1:$H$109</definedName>
    <definedName name="_xlnm.Print_Area" localSheetId="5">UpperColumbia!$A$1:$H$109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9" i="13"/>
  <c r="C94"/>
  <c r="C105"/>
  <c r="C94" i="11"/>
  <c r="C105"/>
  <c r="C89" i="12"/>
  <c r="C94"/>
  <c r="C105"/>
  <c r="F2" i="25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2"/>
  <c r="I3"/>
  <c r="J3"/>
  <c r="K3"/>
  <c r="L3"/>
  <c r="I4"/>
  <c r="J4"/>
  <c r="K4"/>
  <c r="L4"/>
  <c r="I5"/>
  <c r="J5"/>
  <c r="K5"/>
  <c r="L5"/>
  <c r="I6"/>
  <c r="J6"/>
  <c r="K6"/>
  <c r="L6"/>
  <c r="I7"/>
  <c r="J7"/>
  <c r="K7"/>
  <c r="L7"/>
  <c r="I8"/>
  <c r="J8"/>
  <c r="K8"/>
  <c r="L8"/>
  <c r="I9"/>
  <c r="J9"/>
  <c r="K9"/>
  <c r="L9"/>
  <c r="I10"/>
  <c r="J10"/>
  <c r="K10"/>
  <c r="L10"/>
  <c r="I11"/>
  <c r="J11"/>
  <c r="K11"/>
  <c r="L11"/>
  <c r="I12"/>
  <c r="J12"/>
  <c r="K12"/>
  <c r="L12"/>
  <c r="I13"/>
  <c r="J13"/>
  <c r="K13"/>
  <c r="L13"/>
  <c r="I14"/>
  <c r="J14"/>
  <c r="K14"/>
  <c r="L14"/>
  <c r="I15"/>
  <c r="J15"/>
  <c r="K15"/>
  <c r="L15"/>
  <c r="I16"/>
  <c r="J16"/>
  <c r="K16"/>
  <c r="L16"/>
  <c r="I17"/>
  <c r="J17"/>
  <c r="K17"/>
  <c r="L17"/>
  <c r="I18"/>
  <c r="J18"/>
  <c r="K18"/>
  <c r="L18"/>
  <c r="I19"/>
  <c r="J19"/>
  <c r="K19"/>
  <c r="L19"/>
  <c r="I20"/>
  <c r="J20"/>
  <c r="K20"/>
  <c r="L20"/>
  <c r="I21"/>
  <c r="J21"/>
  <c r="K21"/>
  <c r="L21"/>
  <c r="I22"/>
  <c r="J22"/>
  <c r="K22"/>
  <c r="L22"/>
  <c r="I23"/>
  <c r="J23"/>
  <c r="K23"/>
  <c r="L23"/>
  <c r="I24"/>
  <c r="J24"/>
  <c r="K24"/>
  <c r="L24"/>
  <c r="I25"/>
  <c r="J25"/>
  <c r="K25"/>
  <c r="L25"/>
  <c r="I26"/>
  <c r="J26"/>
  <c r="K26"/>
  <c r="L26"/>
  <c r="I27"/>
  <c r="J27"/>
  <c r="K27"/>
  <c r="L27"/>
  <c r="I28"/>
  <c r="J28"/>
  <c r="K28"/>
  <c r="L28"/>
  <c r="I29"/>
  <c r="J29"/>
  <c r="K29"/>
  <c r="L29"/>
  <c r="I30"/>
  <c r="J30"/>
  <c r="K30"/>
  <c r="L30"/>
  <c r="I31"/>
  <c r="J31"/>
  <c r="K31"/>
  <c r="L31"/>
  <c r="I32"/>
  <c r="J32"/>
  <c r="K32"/>
  <c r="L32"/>
  <c r="I33"/>
  <c r="J33"/>
  <c r="K33"/>
  <c r="L33"/>
  <c r="I34"/>
  <c r="J34"/>
  <c r="K34"/>
  <c r="L34"/>
  <c r="I35"/>
  <c r="J35"/>
  <c r="K35"/>
  <c r="L35"/>
  <c r="I36"/>
  <c r="J36"/>
  <c r="K36"/>
  <c r="L36"/>
  <c r="I37"/>
  <c r="J37"/>
  <c r="K37"/>
  <c r="L37"/>
  <c r="I38"/>
  <c r="J38"/>
  <c r="K38"/>
  <c r="L38"/>
  <c r="I39"/>
  <c r="J39"/>
  <c r="K39"/>
  <c r="L39"/>
  <c r="I40"/>
  <c r="J40"/>
  <c r="K40"/>
  <c r="L40"/>
  <c r="I41"/>
  <c r="J41"/>
  <c r="K41"/>
  <c r="L41"/>
  <c r="I42"/>
  <c r="J42"/>
  <c r="K42"/>
  <c r="L42"/>
  <c r="I43"/>
  <c r="J43"/>
  <c r="K43"/>
  <c r="L43"/>
  <c r="I44"/>
  <c r="J44"/>
  <c r="K44"/>
  <c r="L44"/>
  <c r="I45"/>
  <c r="J45"/>
  <c r="K45"/>
  <c r="L45"/>
  <c r="I46"/>
  <c r="J46"/>
  <c r="K46"/>
  <c r="L46"/>
  <c r="I47"/>
  <c r="J47"/>
  <c r="K47"/>
  <c r="L47"/>
  <c r="I48"/>
  <c r="J48"/>
  <c r="K48"/>
  <c r="L48"/>
  <c r="I49"/>
  <c r="J49"/>
  <c r="K49"/>
  <c r="L49"/>
  <c r="I50"/>
  <c r="J50"/>
  <c r="K50"/>
  <c r="L50"/>
  <c r="I51"/>
  <c r="J51"/>
  <c r="K51"/>
  <c r="L51"/>
  <c r="I52"/>
  <c r="J52"/>
  <c r="K52"/>
  <c r="L52"/>
  <c r="I53"/>
  <c r="J53"/>
  <c r="K53"/>
  <c r="L53"/>
  <c r="I54"/>
  <c r="J54"/>
  <c r="K54"/>
  <c r="L54"/>
  <c r="I55"/>
  <c r="J55"/>
  <c r="K55"/>
  <c r="L55"/>
  <c r="I56"/>
  <c r="J56"/>
  <c r="K56"/>
  <c r="L56"/>
  <c r="I57"/>
  <c r="J57"/>
  <c r="K57"/>
  <c r="L57"/>
  <c r="I58"/>
  <c r="J58"/>
  <c r="K58"/>
  <c r="L58"/>
  <c r="I59"/>
  <c r="J59"/>
  <c r="K59"/>
  <c r="L59"/>
  <c r="I60"/>
  <c r="J60"/>
  <c r="K60"/>
  <c r="L60"/>
  <c r="I61"/>
  <c r="J61"/>
  <c r="K61"/>
  <c r="L61"/>
  <c r="I62"/>
  <c r="J62"/>
  <c r="K62"/>
  <c r="L62"/>
  <c r="I63"/>
  <c r="J63"/>
  <c r="K63"/>
  <c r="L63"/>
  <c r="I64"/>
  <c r="J64"/>
  <c r="K64"/>
  <c r="L64"/>
  <c r="I65"/>
  <c r="J65"/>
  <c r="K65"/>
  <c r="L65"/>
  <c r="I66"/>
  <c r="J66"/>
  <c r="K66"/>
  <c r="L66"/>
  <c r="I67"/>
  <c r="J67"/>
  <c r="K67"/>
  <c r="L67"/>
  <c r="I68"/>
  <c r="J68"/>
  <c r="K68"/>
  <c r="L68"/>
  <c r="I69"/>
  <c r="J69"/>
  <c r="K69"/>
  <c r="L69"/>
  <c r="I70"/>
  <c r="J70"/>
  <c r="K70"/>
  <c r="L70"/>
  <c r="I71"/>
  <c r="J71"/>
  <c r="K71"/>
  <c r="L71"/>
  <c r="I72"/>
  <c r="J72"/>
  <c r="K72"/>
  <c r="L72"/>
  <c r="I73"/>
  <c r="J73"/>
  <c r="K73"/>
  <c r="L73"/>
  <c r="I74"/>
  <c r="J74"/>
  <c r="K74"/>
  <c r="L74"/>
  <c r="I75"/>
  <c r="J75"/>
  <c r="K75"/>
  <c r="L75"/>
  <c r="I76"/>
  <c r="J76"/>
  <c r="K76"/>
  <c r="L76"/>
  <c r="I77"/>
  <c r="J77"/>
  <c r="K77"/>
  <c r="L77"/>
  <c r="I78"/>
  <c r="J78"/>
  <c r="K78"/>
  <c r="L78"/>
  <c r="I79"/>
  <c r="J79"/>
  <c r="K79"/>
  <c r="L79"/>
  <c r="I80"/>
  <c r="J80"/>
  <c r="K80"/>
  <c r="L80"/>
  <c r="I81"/>
  <c r="J81"/>
  <c r="K81"/>
  <c r="L81"/>
  <c r="I82"/>
  <c r="J82"/>
  <c r="K82"/>
  <c r="L82"/>
  <c r="I83"/>
  <c r="J83"/>
  <c r="K83"/>
  <c r="L83"/>
  <c r="I84"/>
  <c r="J84"/>
  <c r="K84"/>
  <c r="L84"/>
  <c r="I85"/>
  <c r="J85"/>
  <c r="K85"/>
  <c r="L85"/>
  <c r="I86"/>
  <c r="J86"/>
  <c r="K86"/>
  <c r="L86"/>
  <c r="I87"/>
  <c r="J87"/>
  <c r="K87"/>
  <c r="L87"/>
  <c r="I88"/>
  <c r="J88"/>
  <c r="K88"/>
  <c r="L88"/>
  <c r="I89"/>
  <c r="J89"/>
  <c r="K89"/>
  <c r="L89"/>
  <c r="I90"/>
  <c r="J90"/>
  <c r="K90"/>
  <c r="L90"/>
  <c r="I91"/>
  <c r="J91"/>
  <c r="K91"/>
  <c r="L91"/>
  <c r="I92"/>
  <c r="J92"/>
  <c r="K92"/>
  <c r="L92"/>
  <c r="I93"/>
  <c r="J93"/>
  <c r="K93"/>
  <c r="L93"/>
  <c r="I94"/>
  <c r="J94"/>
  <c r="K94"/>
  <c r="L94"/>
  <c r="I95"/>
  <c r="J95"/>
  <c r="K95"/>
  <c r="L95"/>
  <c r="I96"/>
  <c r="J96"/>
  <c r="K96"/>
  <c r="L96"/>
  <c r="I97"/>
  <c r="J97"/>
  <c r="K97"/>
  <c r="L97"/>
  <c r="I98"/>
  <c r="J98"/>
  <c r="K98"/>
  <c r="L98"/>
  <c r="I99"/>
  <c r="J99"/>
  <c r="K99"/>
  <c r="L99"/>
  <c r="I100"/>
  <c r="J100"/>
  <c r="K100"/>
  <c r="L100"/>
  <c r="I101"/>
  <c r="J101"/>
  <c r="K101"/>
  <c r="L101"/>
  <c r="I102"/>
  <c r="J102"/>
  <c r="K102"/>
  <c r="L102"/>
  <c r="I103"/>
  <c r="J103"/>
  <c r="K103"/>
  <c r="L103"/>
  <c r="I104"/>
  <c r="J104"/>
  <c r="K104"/>
  <c r="L104"/>
  <c r="I105"/>
  <c r="J105"/>
  <c r="K105"/>
  <c r="L105"/>
  <c r="I106"/>
  <c r="J106"/>
  <c r="K106"/>
  <c r="L106"/>
  <c r="I107"/>
  <c r="J107"/>
  <c r="K107"/>
  <c r="L107"/>
  <c r="I108"/>
  <c r="J108"/>
  <c r="K108"/>
  <c r="L108"/>
  <c r="I109"/>
  <c r="J109"/>
  <c r="K109"/>
  <c r="L109"/>
  <c r="I110"/>
  <c r="J110"/>
  <c r="K110"/>
  <c r="L110"/>
  <c r="I111"/>
  <c r="J111"/>
  <c r="K111"/>
  <c r="L111"/>
  <c r="G2"/>
  <c r="F3"/>
  <c r="G3"/>
  <c r="F4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77"/>
  <c r="G77"/>
  <c r="F78"/>
  <c r="G78"/>
  <c r="F79"/>
  <c r="G79"/>
  <c r="F80"/>
  <c r="G80"/>
  <c r="F81"/>
  <c r="G81"/>
  <c r="F82"/>
  <c r="G82"/>
  <c r="F83"/>
  <c r="G83"/>
  <c r="F84"/>
  <c r="G84"/>
  <c r="F85"/>
  <c r="G85"/>
  <c r="F86"/>
  <c r="G86"/>
  <c r="F87"/>
  <c r="G87"/>
  <c r="F88"/>
  <c r="G88"/>
  <c r="D89"/>
  <c r="F89"/>
  <c r="G89"/>
  <c r="F90"/>
  <c r="G90"/>
  <c r="F91"/>
  <c r="G91"/>
  <c r="F92"/>
  <c r="G92"/>
  <c r="F93"/>
  <c r="G93"/>
  <c r="D94"/>
  <c r="F94"/>
  <c r="G94"/>
  <c r="F95"/>
  <c r="G95"/>
  <c r="F96"/>
  <c r="G96"/>
  <c r="F97"/>
  <c r="G97"/>
  <c r="F98"/>
  <c r="G98"/>
  <c r="F99"/>
  <c r="G99"/>
  <c r="F100"/>
  <c r="G100"/>
  <c r="F101"/>
  <c r="G101"/>
  <c r="F102"/>
  <c r="G102"/>
  <c r="F103"/>
  <c r="G103"/>
  <c r="F104"/>
  <c r="G104"/>
  <c r="D105"/>
  <c r="F105"/>
  <c r="G105"/>
  <c r="F106"/>
  <c r="G106"/>
  <c r="F107"/>
  <c r="G107"/>
  <c r="F108"/>
  <c r="G108"/>
  <c r="F109"/>
  <c r="G109"/>
  <c r="L2"/>
  <c r="J2"/>
  <c r="K2"/>
  <c r="I2"/>
  <c r="F110"/>
  <c r="F111"/>
  <c r="G110"/>
  <c r="G111"/>
  <c r="H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D110"/>
  <c r="D111"/>
  <c r="C110"/>
  <c r="C111"/>
  <c r="E111"/>
  <c r="E110"/>
  <c r="H108" i="24"/>
  <c r="H107"/>
  <c r="H106"/>
  <c r="H105"/>
  <c r="D104"/>
  <c r="H104"/>
  <c r="H103"/>
  <c r="H102"/>
  <c r="H101"/>
  <c r="H100"/>
  <c r="H99"/>
  <c r="H98"/>
  <c r="H97"/>
  <c r="H96"/>
  <c r="H95"/>
  <c r="H94"/>
  <c r="D93"/>
  <c r="H92"/>
  <c r="H91"/>
  <c r="H90"/>
  <c r="H89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H1"/>
  <c r="H88"/>
  <c r="G101" i="7"/>
  <c r="I101"/>
  <c r="G109"/>
  <c r="I109"/>
  <c r="G117"/>
  <c r="I117"/>
  <c r="G118"/>
  <c r="I118"/>
  <c r="G116"/>
  <c r="I116"/>
  <c r="G115"/>
  <c r="I115"/>
  <c r="G114"/>
  <c r="G113"/>
  <c r="I113"/>
  <c r="G112"/>
  <c r="G111"/>
  <c r="I111"/>
  <c r="G110"/>
  <c r="I110"/>
  <c r="G108"/>
  <c r="I108"/>
  <c r="G107"/>
  <c r="I107"/>
  <c r="G106"/>
  <c r="I106"/>
  <c r="G105"/>
  <c r="I105"/>
  <c r="G104"/>
  <c r="G103"/>
  <c r="G102"/>
  <c r="I102"/>
  <c r="G100"/>
  <c r="I100"/>
  <c r="G99"/>
  <c r="I99"/>
  <c r="G98"/>
  <c r="G97"/>
  <c r="I97"/>
  <c r="G96"/>
  <c r="G95"/>
  <c r="I95"/>
  <c r="G94"/>
  <c r="I94"/>
  <c r="G93"/>
  <c r="I93"/>
  <c r="G92"/>
  <c r="I92"/>
  <c r="G91"/>
  <c r="I91"/>
  <c r="G90"/>
  <c r="I90"/>
  <c r="G89"/>
  <c r="I89"/>
  <c r="G88"/>
  <c r="G87"/>
  <c r="I87"/>
  <c r="G86"/>
  <c r="I86"/>
  <c r="G85"/>
  <c r="I85"/>
  <c r="G84"/>
  <c r="I84"/>
  <c r="G83"/>
  <c r="I83"/>
  <c r="G82"/>
  <c r="I82"/>
  <c r="G81"/>
  <c r="I81"/>
  <c r="G80"/>
  <c r="G79"/>
  <c r="I79"/>
  <c r="G78"/>
  <c r="I78"/>
  <c r="G77"/>
  <c r="I77"/>
  <c r="G76"/>
  <c r="I76"/>
  <c r="G75"/>
  <c r="I75"/>
  <c r="G74"/>
  <c r="I74"/>
  <c r="G73"/>
  <c r="I73"/>
  <c r="G72"/>
  <c r="G71"/>
  <c r="I71"/>
  <c r="G70"/>
  <c r="I70"/>
  <c r="G69"/>
  <c r="I69"/>
  <c r="G68"/>
  <c r="I68"/>
  <c r="G67"/>
  <c r="I67"/>
  <c r="G66"/>
  <c r="I66"/>
  <c r="G65"/>
  <c r="I65"/>
  <c r="G64"/>
  <c r="G63"/>
  <c r="I63"/>
  <c r="G62"/>
  <c r="I62"/>
  <c r="G61"/>
  <c r="I61"/>
  <c r="G60"/>
  <c r="I60"/>
  <c r="G59"/>
  <c r="I59"/>
  <c r="G58"/>
  <c r="I58"/>
  <c r="G57"/>
  <c r="I57"/>
  <c r="G56"/>
  <c r="G55"/>
  <c r="I55"/>
  <c r="G54"/>
  <c r="I54"/>
  <c r="G53"/>
  <c r="I53"/>
  <c r="G52"/>
  <c r="I52"/>
  <c r="G51"/>
  <c r="I51"/>
  <c r="G50"/>
  <c r="I50"/>
  <c r="G49"/>
  <c r="I49"/>
  <c r="G48"/>
  <c r="G47"/>
  <c r="I47"/>
  <c r="G46"/>
  <c r="I46"/>
  <c r="G45"/>
  <c r="I45"/>
  <c r="G44"/>
  <c r="I44"/>
  <c r="G43"/>
  <c r="I43"/>
  <c r="G42"/>
  <c r="I42"/>
  <c r="G41"/>
  <c r="I41"/>
  <c r="G40"/>
  <c r="G39"/>
  <c r="I39"/>
  <c r="G38"/>
  <c r="I38"/>
  <c r="G37"/>
  <c r="I37"/>
  <c r="G36"/>
  <c r="I36"/>
  <c r="G35"/>
  <c r="I35"/>
  <c r="G34"/>
  <c r="I34"/>
  <c r="G33"/>
  <c r="I33"/>
  <c r="G32"/>
  <c r="G31"/>
  <c r="I31"/>
  <c r="G30"/>
  <c r="I30"/>
  <c r="G29"/>
  <c r="I29"/>
  <c r="G28"/>
  <c r="I28"/>
  <c r="G27"/>
  <c r="I27"/>
  <c r="G26"/>
  <c r="I26"/>
  <c r="G25"/>
  <c r="I25"/>
  <c r="G24"/>
  <c r="G23"/>
  <c r="I23"/>
  <c r="G22"/>
  <c r="I22"/>
  <c r="G21"/>
  <c r="I21"/>
  <c r="G20"/>
  <c r="I20"/>
  <c r="G19"/>
  <c r="I19"/>
  <c r="G18"/>
  <c r="I18"/>
  <c r="G17"/>
  <c r="I17"/>
  <c r="G16"/>
  <c r="G15"/>
  <c r="I15"/>
  <c r="G14"/>
  <c r="I14"/>
  <c r="G13"/>
  <c r="I13"/>
  <c r="G12"/>
  <c r="I12"/>
  <c r="G11"/>
  <c r="I11"/>
  <c r="G10"/>
  <c r="I10"/>
  <c r="G9"/>
  <c r="I9"/>
  <c r="G8"/>
  <c r="G7"/>
  <c r="G6"/>
  <c r="I6"/>
  <c r="G5"/>
  <c r="I5"/>
  <c r="G4"/>
  <c r="I4"/>
  <c r="G3"/>
  <c r="I3"/>
  <c r="G2"/>
  <c r="I2"/>
  <c r="I8"/>
  <c r="I16"/>
  <c r="I24"/>
  <c r="I32"/>
  <c r="I40"/>
  <c r="I48"/>
  <c r="I56"/>
  <c r="I64"/>
  <c r="I72"/>
  <c r="I80"/>
  <c r="I88"/>
  <c r="I96"/>
  <c r="I104"/>
  <c r="I112"/>
  <c r="H3" i="19"/>
  <c r="H4"/>
  <c r="H5"/>
  <c r="H6"/>
  <c r="H7"/>
  <c r="H8"/>
  <c r="H9"/>
  <c r="H10"/>
  <c r="H2"/>
  <c r="G3"/>
  <c r="G4"/>
  <c r="G5"/>
  <c r="G6"/>
  <c r="G7"/>
  <c r="G8"/>
  <c r="G9"/>
  <c r="G10"/>
  <c r="G2"/>
  <c r="F3"/>
  <c r="F4"/>
  <c r="F5"/>
  <c r="F6"/>
  <c r="F7"/>
  <c r="F8"/>
  <c r="F9"/>
  <c r="F10"/>
  <c r="F2"/>
  <c r="AI4" i="21"/>
  <c r="K45" i="22"/>
  <c r="J45"/>
  <c r="I45"/>
  <c r="K33"/>
  <c r="J33"/>
  <c r="I33"/>
  <c r="J21"/>
  <c r="K21"/>
  <c r="I21"/>
  <c r="I108" i="10"/>
  <c r="I88"/>
  <c r="I85"/>
  <c r="I75"/>
  <c r="I65"/>
  <c r="I51"/>
  <c r="I50"/>
  <c r="I44"/>
  <c r="I38"/>
  <c r="I28"/>
  <c r="I24"/>
  <c r="I21"/>
  <c r="I20"/>
  <c r="I19"/>
  <c r="I11"/>
  <c r="I10"/>
  <c r="I4"/>
  <c r="I116"/>
  <c r="I113"/>
  <c r="I105"/>
  <c r="I101"/>
  <c r="I100"/>
  <c r="I97"/>
  <c r="I93"/>
  <c r="I92"/>
  <c r="I89"/>
  <c r="I84"/>
  <c r="I81"/>
  <c r="I77"/>
  <c r="I76"/>
  <c r="I73"/>
  <c r="I69"/>
  <c r="I68"/>
  <c r="I61"/>
  <c r="I60"/>
  <c r="I57"/>
  <c r="I53"/>
  <c r="I52"/>
  <c r="I49"/>
  <c r="I45"/>
  <c r="I41"/>
  <c r="I37"/>
  <c r="I36"/>
  <c r="I33"/>
  <c r="I29"/>
  <c r="I25"/>
  <c r="I17"/>
  <c r="I13"/>
  <c r="I12"/>
  <c r="I6"/>
  <c r="I3"/>
  <c r="I14"/>
  <c r="I15"/>
  <c r="I16"/>
  <c r="I18"/>
  <c r="I22"/>
  <c r="I23"/>
  <c r="I26"/>
  <c r="I27"/>
  <c r="I30"/>
  <c r="I31"/>
  <c r="I32"/>
  <c r="I34"/>
  <c r="I35"/>
  <c r="I39"/>
  <c r="I40"/>
  <c r="I42"/>
  <c r="I43"/>
  <c r="I46"/>
  <c r="I47"/>
  <c r="I48"/>
  <c r="I54"/>
  <c r="I55"/>
  <c r="I56"/>
  <c r="I58"/>
  <c r="I59"/>
  <c r="I62"/>
  <c r="I63"/>
  <c r="I64"/>
  <c r="I66"/>
  <c r="I67"/>
  <c r="I70"/>
  <c r="I71"/>
  <c r="I72"/>
  <c r="I74"/>
  <c r="I78"/>
  <c r="I79"/>
  <c r="I80"/>
  <c r="I82"/>
  <c r="I83"/>
  <c r="I86"/>
  <c r="I87"/>
  <c r="I90"/>
  <c r="I91"/>
  <c r="I94"/>
  <c r="I95"/>
  <c r="I96"/>
  <c r="I99"/>
  <c r="I102"/>
  <c r="I104"/>
  <c r="I106"/>
  <c r="I107"/>
  <c r="I109"/>
  <c r="I110"/>
  <c r="I111"/>
  <c r="I112"/>
  <c r="I115"/>
  <c r="I117"/>
  <c r="I118"/>
  <c r="I5"/>
  <c r="I8"/>
  <c r="I2"/>
  <c r="I9"/>
  <c r="S4" i="6"/>
  <c r="U4"/>
  <c r="V4"/>
  <c r="S5"/>
  <c r="U5"/>
  <c r="V5"/>
  <c r="S6"/>
  <c r="U6"/>
  <c r="V6"/>
  <c r="S7"/>
  <c r="U7"/>
  <c r="V7"/>
  <c r="S8"/>
  <c r="U8"/>
  <c r="V8"/>
  <c r="S9"/>
  <c r="U9"/>
  <c r="V9"/>
  <c r="S10"/>
  <c r="U10"/>
  <c r="V10"/>
  <c r="S11"/>
  <c r="U11"/>
  <c r="V11"/>
  <c r="S12"/>
  <c r="U12"/>
  <c r="V12"/>
  <c r="S13"/>
  <c r="U13"/>
  <c r="V13"/>
  <c r="S14"/>
  <c r="U14"/>
  <c r="V14"/>
  <c r="S15"/>
  <c r="U15"/>
  <c r="V15"/>
  <c r="S16"/>
  <c r="U16"/>
  <c r="V16"/>
  <c r="S17"/>
  <c r="U17"/>
  <c r="V17"/>
  <c r="S18"/>
  <c r="U18"/>
  <c r="V18"/>
  <c r="S19"/>
  <c r="U19"/>
  <c r="V19"/>
  <c r="S20"/>
  <c r="U20"/>
  <c r="V20"/>
  <c r="S21"/>
  <c r="U21"/>
  <c r="V21"/>
  <c r="S22"/>
  <c r="U22"/>
  <c r="V22"/>
  <c r="S23"/>
  <c r="U23"/>
  <c r="V23"/>
  <c r="S24"/>
  <c r="U24"/>
  <c r="V24"/>
  <c r="S25"/>
  <c r="U25"/>
  <c r="V25"/>
  <c r="S26"/>
  <c r="U26"/>
  <c r="V26"/>
  <c r="S27"/>
  <c r="U27"/>
  <c r="V27"/>
  <c r="S28"/>
  <c r="U28"/>
  <c r="V28"/>
  <c r="S29"/>
  <c r="U29"/>
  <c r="V29"/>
  <c r="S30"/>
  <c r="U30"/>
  <c r="V30"/>
  <c r="S31"/>
  <c r="U31"/>
  <c r="V31"/>
  <c r="S32"/>
  <c r="U32"/>
  <c r="V32"/>
  <c r="S33"/>
  <c r="U33"/>
  <c r="V33"/>
  <c r="S34"/>
  <c r="U34"/>
  <c r="V34"/>
  <c r="S35"/>
  <c r="U35"/>
  <c r="V35"/>
  <c r="S36"/>
  <c r="U36"/>
  <c r="V36"/>
  <c r="S37"/>
  <c r="U37"/>
  <c r="V37"/>
  <c r="S38"/>
  <c r="U38"/>
  <c r="V38"/>
  <c r="S39"/>
  <c r="U39"/>
  <c r="V39"/>
  <c r="S40"/>
  <c r="U40"/>
  <c r="V40"/>
  <c r="S41"/>
  <c r="U41"/>
  <c r="V41"/>
  <c r="S42"/>
  <c r="U42"/>
  <c r="V42"/>
  <c r="S43"/>
  <c r="U43"/>
  <c r="V43"/>
  <c r="S44"/>
  <c r="U44"/>
  <c r="V44"/>
  <c r="S45"/>
  <c r="U45"/>
  <c r="V45"/>
  <c r="S46"/>
  <c r="U46"/>
  <c r="V46"/>
  <c r="S47"/>
  <c r="U47"/>
  <c r="V47"/>
  <c r="S48"/>
  <c r="U48"/>
  <c r="V48"/>
  <c r="S49"/>
  <c r="U49"/>
  <c r="V49"/>
  <c r="S50"/>
  <c r="U50"/>
  <c r="V50"/>
  <c r="S51"/>
  <c r="U51"/>
  <c r="V51"/>
  <c r="S52"/>
  <c r="U52"/>
  <c r="V52"/>
  <c r="S53"/>
  <c r="U53"/>
  <c r="V53"/>
  <c r="S54"/>
  <c r="U54"/>
  <c r="V54"/>
  <c r="S55"/>
  <c r="U55"/>
  <c r="V55"/>
  <c r="S56"/>
  <c r="U56"/>
  <c r="V56"/>
  <c r="S57"/>
  <c r="U57"/>
  <c r="V57"/>
  <c r="S58"/>
  <c r="U58"/>
  <c r="V58"/>
  <c r="S59"/>
  <c r="U59"/>
  <c r="V59"/>
  <c r="S60"/>
  <c r="U60"/>
  <c r="V60"/>
  <c r="S61"/>
  <c r="U61"/>
  <c r="V61"/>
  <c r="S62"/>
  <c r="U62"/>
  <c r="V62"/>
  <c r="S63"/>
  <c r="U63"/>
  <c r="V63"/>
  <c r="S64"/>
  <c r="U64"/>
  <c r="V64"/>
  <c r="S65"/>
  <c r="U65"/>
  <c r="V65"/>
  <c r="S66"/>
  <c r="U66"/>
  <c r="V66"/>
  <c r="S67"/>
  <c r="U67"/>
  <c r="V67"/>
  <c r="S68"/>
  <c r="U68"/>
  <c r="V68"/>
  <c r="S69"/>
  <c r="U69"/>
  <c r="V69"/>
  <c r="S70"/>
  <c r="U70"/>
  <c r="V70"/>
  <c r="S71"/>
  <c r="U71"/>
  <c r="V71"/>
  <c r="S72"/>
  <c r="U72"/>
  <c r="V72"/>
  <c r="S73"/>
  <c r="U73"/>
  <c r="V73"/>
  <c r="S74"/>
  <c r="U74"/>
  <c r="V74"/>
  <c r="S75"/>
  <c r="U75"/>
  <c r="V75"/>
  <c r="S76"/>
  <c r="U76"/>
  <c r="V76"/>
  <c r="S77"/>
  <c r="U77"/>
  <c r="V77"/>
  <c r="S78"/>
  <c r="U78"/>
  <c r="V78"/>
  <c r="S79"/>
  <c r="U79"/>
  <c r="V79"/>
  <c r="S80"/>
  <c r="U80"/>
  <c r="V80"/>
  <c r="S81"/>
  <c r="U81"/>
  <c r="V81"/>
  <c r="S82"/>
  <c r="U82"/>
  <c r="V82"/>
  <c r="S83"/>
  <c r="U83"/>
  <c r="V83"/>
  <c r="S84"/>
  <c r="U84"/>
  <c r="V84"/>
  <c r="S85"/>
  <c r="U85"/>
  <c r="V85"/>
  <c r="S86"/>
  <c r="U86"/>
  <c r="V86"/>
  <c r="S87"/>
  <c r="U87"/>
  <c r="V87"/>
  <c r="S88"/>
  <c r="U88"/>
  <c r="V88"/>
  <c r="S89"/>
  <c r="U89"/>
  <c r="V89"/>
  <c r="S90"/>
  <c r="U90"/>
  <c r="V90"/>
  <c r="S91"/>
  <c r="U91"/>
  <c r="V91"/>
  <c r="S92"/>
  <c r="U92"/>
  <c r="V92"/>
  <c r="S93"/>
  <c r="U93"/>
  <c r="V93"/>
  <c r="S94"/>
  <c r="U94"/>
  <c r="V94"/>
  <c r="S95"/>
  <c r="U95"/>
  <c r="V95"/>
  <c r="S96"/>
  <c r="U96"/>
  <c r="V96"/>
  <c r="S97"/>
  <c r="U97"/>
  <c r="V97"/>
  <c r="S98"/>
  <c r="U98"/>
  <c r="V98"/>
  <c r="S99"/>
  <c r="U99"/>
  <c r="V99"/>
  <c r="S100"/>
  <c r="U100"/>
  <c r="V100"/>
  <c r="S101"/>
  <c r="U101"/>
  <c r="V101"/>
  <c r="S102"/>
  <c r="U102"/>
  <c r="V102"/>
  <c r="S103"/>
  <c r="U103"/>
  <c r="V103"/>
  <c r="S104"/>
  <c r="U104"/>
  <c r="V104"/>
  <c r="S105"/>
  <c r="U105"/>
  <c r="V105"/>
  <c r="S106"/>
  <c r="U106"/>
  <c r="V106"/>
  <c r="S107"/>
  <c r="U107"/>
  <c r="V107"/>
  <c r="S108"/>
  <c r="U108"/>
  <c r="V108"/>
  <c r="S109"/>
  <c r="U109"/>
  <c r="V109"/>
  <c r="S110"/>
  <c r="U110"/>
  <c r="V110"/>
  <c r="S111"/>
  <c r="U111"/>
  <c r="V111"/>
  <c r="S112"/>
  <c r="U112"/>
  <c r="V112"/>
  <c r="S113"/>
  <c r="U113"/>
  <c r="V113"/>
  <c r="S114"/>
  <c r="U114"/>
  <c r="V114"/>
  <c r="S115"/>
  <c r="U115"/>
  <c r="V115"/>
  <c r="S116"/>
  <c r="U116"/>
  <c r="V116"/>
  <c r="S117"/>
  <c r="U117"/>
  <c r="V117"/>
  <c r="S118"/>
  <c r="U118"/>
  <c r="V118"/>
  <c r="S119"/>
  <c r="U119"/>
  <c r="V119"/>
  <c r="S3"/>
  <c r="U3"/>
  <c r="V3"/>
  <c r="M4"/>
  <c r="O4"/>
  <c r="P4"/>
  <c r="M5"/>
  <c r="O5"/>
  <c r="P5"/>
  <c r="M6"/>
  <c r="O6"/>
  <c r="P6"/>
  <c r="M7"/>
  <c r="O7"/>
  <c r="P7"/>
  <c r="M8"/>
  <c r="O8"/>
  <c r="P8"/>
  <c r="M9"/>
  <c r="O9"/>
  <c r="P9"/>
  <c r="M10"/>
  <c r="O10"/>
  <c r="P10"/>
  <c r="M11"/>
  <c r="O11"/>
  <c r="P11"/>
  <c r="M12"/>
  <c r="O12"/>
  <c r="P12"/>
  <c r="M13"/>
  <c r="O13"/>
  <c r="P13"/>
  <c r="M14"/>
  <c r="O14"/>
  <c r="P14"/>
  <c r="M15"/>
  <c r="O15"/>
  <c r="P15"/>
  <c r="M16"/>
  <c r="O16"/>
  <c r="P16"/>
  <c r="M17"/>
  <c r="O17"/>
  <c r="P17"/>
  <c r="M18"/>
  <c r="O18"/>
  <c r="P18"/>
  <c r="M19"/>
  <c r="O19"/>
  <c r="P19"/>
  <c r="M20"/>
  <c r="O20"/>
  <c r="P20"/>
  <c r="M21"/>
  <c r="O21"/>
  <c r="P21"/>
  <c r="M22"/>
  <c r="O22"/>
  <c r="P22"/>
  <c r="M23"/>
  <c r="O23"/>
  <c r="P23"/>
  <c r="M24"/>
  <c r="O24"/>
  <c r="P24"/>
  <c r="M25"/>
  <c r="O25"/>
  <c r="P25"/>
  <c r="M26"/>
  <c r="O26"/>
  <c r="P26"/>
  <c r="M27"/>
  <c r="O27"/>
  <c r="P27"/>
  <c r="M28"/>
  <c r="O28"/>
  <c r="P28"/>
  <c r="M29"/>
  <c r="O29"/>
  <c r="P29"/>
  <c r="M30"/>
  <c r="O30"/>
  <c r="P30"/>
  <c r="M31"/>
  <c r="O31"/>
  <c r="P31"/>
  <c r="M32"/>
  <c r="O32"/>
  <c r="P32"/>
  <c r="M33"/>
  <c r="O33"/>
  <c r="P33"/>
  <c r="M34"/>
  <c r="O34"/>
  <c r="P34"/>
  <c r="M35"/>
  <c r="O35"/>
  <c r="P35"/>
  <c r="M36"/>
  <c r="O36"/>
  <c r="P36"/>
  <c r="M37"/>
  <c r="O37"/>
  <c r="P37"/>
  <c r="M38"/>
  <c r="O38"/>
  <c r="P38"/>
  <c r="M39"/>
  <c r="O39"/>
  <c r="P39"/>
  <c r="M40"/>
  <c r="O40"/>
  <c r="P40"/>
  <c r="M41"/>
  <c r="O41"/>
  <c r="P41"/>
  <c r="M42"/>
  <c r="O42"/>
  <c r="P42"/>
  <c r="M43"/>
  <c r="O43"/>
  <c r="P43"/>
  <c r="M44"/>
  <c r="O44"/>
  <c r="P44"/>
  <c r="M45"/>
  <c r="O45"/>
  <c r="P45"/>
  <c r="M46"/>
  <c r="O46"/>
  <c r="P46"/>
  <c r="M47"/>
  <c r="O47"/>
  <c r="P47"/>
  <c r="M48"/>
  <c r="O48"/>
  <c r="P48"/>
  <c r="M49"/>
  <c r="O49"/>
  <c r="P49"/>
  <c r="M50"/>
  <c r="O50"/>
  <c r="P50"/>
  <c r="M51"/>
  <c r="O51"/>
  <c r="P51"/>
  <c r="M52"/>
  <c r="O52"/>
  <c r="P52"/>
  <c r="M53"/>
  <c r="O53"/>
  <c r="P53"/>
  <c r="M54"/>
  <c r="O54"/>
  <c r="P54"/>
  <c r="M55"/>
  <c r="O55"/>
  <c r="P55"/>
  <c r="M56"/>
  <c r="O56"/>
  <c r="P56"/>
  <c r="M57"/>
  <c r="O57"/>
  <c r="P57"/>
  <c r="M58"/>
  <c r="O58"/>
  <c r="P58"/>
  <c r="M59"/>
  <c r="O59"/>
  <c r="P59"/>
  <c r="M60"/>
  <c r="O60"/>
  <c r="P60"/>
  <c r="M61"/>
  <c r="O61"/>
  <c r="P61"/>
  <c r="M62"/>
  <c r="O62"/>
  <c r="P62"/>
  <c r="M63"/>
  <c r="O63"/>
  <c r="P63"/>
  <c r="M64"/>
  <c r="O64"/>
  <c r="P64"/>
  <c r="M65"/>
  <c r="O65"/>
  <c r="P65"/>
  <c r="M66"/>
  <c r="O66"/>
  <c r="P66"/>
  <c r="M67"/>
  <c r="O67"/>
  <c r="P67"/>
  <c r="M68"/>
  <c r="O68"/>
  <c r="P68"/>
  <c r="M69"/>
  <c r="O69"/>
  <c r="P69"/>
  <c r="M70"/>
  <c r="O70"/>
  <c r="P70"/>
  <c r="M71"/>
  <c r="O71"/>
  <c r="P71"/>
  <c r="M72"/>
  <c r="O72"/>
  <c r="P72"/>
  <c r="M73"/>
  <c r="O73"/>
  <c r="P73"/>
  <c r="M74"/>
  <c r="O74"/>
  <c r="P74"/>
  <c r="M75"/>
  <c r="O75"/>
  <c r="P75"/>
  <c r="M76"/>
  <c r="O76"/>
  <c r="P76"/>
  <c r="M77"/>
  <c r="O77"/>
  <c r="P77"/>
  <c r="M78"/>
  <c r="O78"/>
  <c r="P78"/>
  <c r="M79"/>
  <c r="O79"/>
  <c r="P79"/>
  <c r="M80"/>
  <c r="O80"/>
  <c r="P80"/>
  <c r="M81"/>
  <c r="O81"/>
  <c r="P81"/>
  <c r="M82"/>
  <c r="O82"/>
  <c r="P82"/>
  <c r="M83"/>
  <c r="O83"/>
  <c r="P83"/>
  <c r="M84"/>
  <c r="O84"/>
  <c r="P84"/>
  <c r="M85"/>
  <c r="O85"/>
  <c r="P85"/>
  <c r="M86"/>
  <c r="O86"/>
  <c r="P86"/>
  <c r="M87"/>
  <c r="O87"/>
  <c r="P87"/>
  <c r="M88"/>
  <c r="O88"/>
  <c r="P88"/>
  <c r="M89"/>
  <c r="O89"/>
  <c r="P89"/>
  <c r="M90"/>
  <c r="O90"/>
  <c r="P90"/>
  <c r="M91"/>
  <c r="O91"/>
  <c r="P91"/>
  <c r="M92"/>
  <c r="O92"/>
  <c r="P92"/>
  <c r="M93"/>
  <c r="O93"/>
  <c r="P93"/>
  <c r="M94"/>
  <c r="O94"/>
  <c r="P94"/>
  <c r="M95"/>
  <c r="O95"/>
  <c r="P95"/>
  <c r="M96"/>
  <c r="O96"/>
  <c r="P96"/>
  <c r="M97"/>
  <c r="O97"/>
  <c r="P97"/>
  <c r="M98"/>
  <c r="O98"/>
  <c r="P98"/>
  <c r="M99"/>
  <c r="O99"/>
  <c r="P99"/>
  <c r="M100"/>
  <c r="O100"/>
  <c r="P100"/>
  <c r="M101"/>
  <c r="O101"/>
  <c r="P101"/>
  <c r="M102"/>
  <c r="O102"/>
  <c r="P102"/>
  <c r="M103"/>
  <c r="O103"/>
  <c r="P103"/>
  <c r="M104"/>
  <c r="O104"/>
  <c r="P104"/>
  <c r="M105"/>
  <c r="O105"/>
  <c r="P105"/>
  <c r="M106"/>
  <c r="O106"/>
  <c r="P106"/>
  <c r="M107"/>
  <c r="O107"/>
  <c r="P107"/>
  <c r="M108"/>
  <c r="O108"/>
  <c r="P108"/>
  <c r="M109"/>
  <c r="O109"/>
  <c r="P109"/>
  <c r="M110"/>
  <c r="O110"/>
  <c r="P110"/>
  <c r="M111"/>
  <c r="O111"/>
  <c r="P111"/>
  <c r="M112"/>
  <c r="O112"/>
  <c r="P112"/>
  <c r="M113"/>
  <c r="O113"/>
  <c r="P113"/>
  <c r="M114"/>
  <c r="O114"/>
  <c r="P114"/>
  <c r="M115"/>
  <c r="O115"/>
  <c r="P115"/>
  <c r="M116"/>
  <c r="O116"/>
  <c r="P116"/>
  <c r="M117"/>
  <c r="O117"/>
  <c r="P117"/>
  <c r="M118"/>
  <c r="O118"/>
  <c r="P118"/>
  <c r="M119"/>
  <c r="O119"/>
  <c r="P119"/>
  <c r="M3"/>
  <c r="O3"/>
  <c r="P3"/>
  <c r="G4"/>
  <c r="G5"/>
  <c r="I5"/>
  <c r="J5"/>
  <c r="G6"/>
  <c r="G7"/>
  <c r="G8"/>
  <c r="G9"/>
  <c r="G10"/>
  <c r="G11"/>
  <c r="G12"/>
  <c r="G13"/>
  <c r="G14"/>
  <c r="G15"/>
  <c r="G16"/>
  <c r="G17"/>
  <c r="I17"/>
  <c r="J17"/>
  <c r="G18"/>
  <c r="G19"/>
  <c r="G20"/>
  <c r="G21"/>
  <c r="G22"/>
  <c r="G23"/>
  <c r="G24"/>
  <c r="G25"/>
  <c r="I25"/>
  <c r="J25"/>
  <c r="G26"/>
  <c r="G27"/>
  <c r="G28"/>
  <c r="G29"/>
  <c r="G30"/>
  <c r="G31"/>
  <c r="G32"/>
  <c r="G33"/>
  <c r="I33"/>
  <c r="J33"/>
  <c r="G34"/>
  <c r="G35"/>
  <c r="G36"/>
  <c r="G37"/>
  <c r="G38"/>
  <c r="G39"/>
  <c r="G40"/>
  <c r="G41"/>
  <c r="I41"/>
  <c r="J41"/>
  <c r="G42"/>
  <c r="G43"/>
  <c r="G44"/>
  <c r="G45"/>
  <c r="G46"/>
  <c r="G47"/>
  <c r="G48"/>
  <c r="G49"/>
  <c r="I49"/>
  <c r="J49"/>
  <c r="G50"/>
  <c r="G51"/>
  <c r="G52"/>
  <c r="G53"/>
  <c r="G54"/>
  <c r="G55"/>
  <c r="G56"/>
  <c r="G57"/>
  <c r="I57"/>
  <c r="J57"/>
  <c r="G58"/>
  <c r="G59"/>
  <c r="G60"/>
  <c r="G61"/>
  <c r="G62"/>
  <c r="G63"/>
  <c r="G64"/>
  <c r="G65"/>
  <c r="I65"/>
  <c r="J65"/>
  <c r="G66"/>
  <c r="G67"/>
  <c r="G68"/>
  <c r="G69"/>
  <c r="G70"/>
  <c r="G71"/>
  <c r="G72"/>
  <c r="G73"/>
  <c r="I73"/>
  <c r="J73"/>
  <c r="G74"/>
  <c r="G75"/>
  <c r="G76"/>
  <c r="G77"/>
  <c r="G78"/>
  <c r="G79"/>
  <c r="G80"/>
  <c r="G81"/>
  <c r="I81"/>
  <c r="J81"/>
  <c r="G82"/>
  <c r="G83"/>
  <c r="G84"/>
  <c r="G85"/>
  <c r="G86"/>
  <c r="G87"/>
  <c r="G88"/>
  <c r="G89"/>
  <c r="I89"/>
  <c r="J89"/>
  <c r="G90"/>
  <c r="G91"/>
  <c r="G92"/>
  <c r="G93"/>
  <c r="G94"/>
  <c r="G95"/>
  <c r="G96"/>
  <c r="G97"/>
  <c r="I97"/>
  <c r="J97"/>
  <c r="G98"/>
  <c r="G99"/>
  <c r="G100"/>
  <c r="G101"/>
  <c r="G102"/>
  <c r="G103"/>
  <c r="G104"/>
  <c r="G105"/>
  <c r="I105"/>
  <c r="J105"/>
  <c r="G106"/>
  <c r="G107"/>
  <c r="G108"/>
  <c r="G109"/>
  <c r="G110"/>
  <c r="G111"/>
  <c r="G112"/>
  <c r="G113"/>
  <c r="I113"/>
  <c r="J113"/>
  <c r="G114"/>
  <c r="G115"/>
  <c r="G116"/>
  <c r="G117"/>
  <c r="G118"/>
  <c r="G119"/>
  <c r="G3"/>
  <c r="I4"/>
  <c r="I6"/>
  <c r="I7"/>
  <c r="J7"/>
  <c r="I8"/>
  <c r="I9"/>
  <c r="J9"/>
  <c r="I10"/>
  <c r="I11"/>
  <c r="I12"/>
  <c r="I13"/>
  <c r="I14"/>
  <c r="I15"/>
  <c r="I16"/>
  <c r="I18"/>
  <c r="I19"/>
  <c r="I20"/>
  <c r="I21"/>
  <c r="I22"/>
  <c r="I23"/>
  <c r="I24"/>
  <c r="I26"/>
  <c r="I27"/>
  <c r="I28"/>
  <c r="I29"/>
  <c r="I30"/>
  <c r="I31"/>
  <c r="I32"/>
  <c r="I34"/>
  <c r="I35"/>
  <c r="I36"/>
  <c r="I37"/>
  <c r="I38"/>
  <c r="I39"/>
  <c r="I40"/>
  <c r="I42"/>
  <c r="I43"/>
  <c r="I44"/>
  <c r="I45"/>
  <c r="I46"/>
  <c r="I47"/>
  <c r="I48"/>
  <c r="I50"/>
  <c r="I51"/>
  <c r="I52"/>
  <c r="I53"/>
  <c r="I54"/>
  <c r="I55"/>
  <c r="I56"/>
  <c r="I58"/>
  <c r="I59"/>
  <c r="I60"/>
  <c r="I61"/>
  <c r="I62"/>
  <c r="I63"/>
  <c r="I64"/>
  <c r="I66"/>
  <c r="I67"/>
  <c r="I68"/>
  <c r="I69"/>
  <c r="I70"/>
  <c r="I71"/>
  <c r="I72"/>
  <c r="I74"/>
  <c r="I75"/>
  <c r="I76"/>
  <c r="I77"/>
  <c r="I78"/>
  <c r="I79"/>
  <c r="I80"/>
  <c r="I82"/>
  <c r="I83"/>
  <c r="I84"/>
  <c r="I85"/>
  <c r="I86"/>
  <c r="I87"/>
  <c r="I88"/>
  <c r="I90"/>
  <c r="I91"/>
  <c r="I92"/>
  <c r="I93"/>
  <c r="I94"/>
  <c r="I95"/>
  <c r="I96"/>
  <c r="I98"/>
  <c r="I99"/>
  <c r="I100"/>
  <c r="I101"/>
  <c r="I102"/>
  <c r="I103"/>
  <c r="I104"/>
  <c r="I106"/>
  <c r="I107"/>
  <c r="I108"/>
  <c r="I109"/>
  <c r="I110"/>
  <c r="I111"/>
  <c r="I112"/>
  <c r="I114"/>
  <c r="I115"/>
  <c r="I116"/>
  <c r="I117"/>
  <c r="I118"/>
  <c r="I119"/>
  <c r="I3"/>
  <c r="A119"/>
  <c r="A118"/>
  <c r="A117"/>
  <c r="A116"/>
  <c r="A114"/>
  <c r="A113"/>
  <c r="A112"/>
  <c r="A111"/>
  <c r="A110"/>
  <c r="A109"/>
  <c r="A108"/>
  <c r="A107"/>
  <c r="A106"/>
  <c r="A105"/>
  <c r="A103"/>
  <c r="A102"/>
  <c r="A101"/>
  <c r="A100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7"/>
  <c r="A6"/>
  <c r="A5"/>
  <c r="A4"/>
  <c r="A3"/>
  <c r="J116"/>
  <c r="J108"/>
  <c r="J100"/>
  <c r="J92"/>
  <c r="J84"/>
  <c r="J76"/>
  <c r="J68"/>
  <c r="J60"/>
  <c r="J52"/>
  <c r="J44"/>
  <c r="J36"/>
  <c r="J28"/>
  <c r="J20"/>
  <c r="J12"/>
  <c r="J4"/>
  <c r="J117"/>
  <c r="J109"/>
  <c r="J101"/>
  <c r="J93"/>
  <c r="J85"/>
  <c r="J77"/>
  <c r="J69"/>
  <c r="J61"/>
  <c r="J53"/>
  <c r="J45"/>
  <c r="J37"/>
  <c r="J29"/>
  <c r="J21"/>
  <c r="J13"/>
  <c r="J118"/>
  <c r="J110"/>
  <c r="J102"/>
  <c r="J94"/>
  <c r="J86"/>
  <c r="J78"/>
  <c r="J70"/>
  <c r="J62"/>
  <c r="J54"/>
  <c r="J46"/>
  <c r="J38"/>
  <c r="J30"/>
  <c r="J22"/>
  <c r="J14"/>
  <c r="J6"/>
  <c r="J119"/>
  <c r="J111"/>
  <c r="J103"/>
  <c r="J95"/>
  <c r="J87"/>
  <c r="J79"/>
  <c r="J71"/>
  <c r="J63"/>
  <c r="J55"/>
  <c r="J47"/>
  <c r="J39"/>
  <c r="J31"/>
  <c r="J23"/>
  <c r="J15"/>
  <c r="J3"/>
  <c r="J112"/>
  <c r="J104"/>
  <c r="J96"/>
  <c r="J88"/>
  <c r="J80"/>
  <c r="J72"/>
  <c r="J64"/>
  <c r="J56"/>
  <c r="J48"/>
  <c r="J40"/>
  <c r="J32"/>
  <c r="J24"/>
  <c r="J16"/>
  <c r="J8"/>
  <c r="J114"/>
  <c r="J106"/>
  <c r="J98"/>
  <c r="J90"/>
  <c r="J82"/>
  <c r="J74"/>
  <c r="J66"/>
  <c r="J58"/>
  <c r="J50"/>
  <c r="J42"/>
  <c r="J34"/>
  <c r="J26"/>
  <c r="J18"/>
  <c r="J10"/>
  <c r="J115"/>
  <c r="J107"/>
  <c r="J99"/>
  <c r="J91"/>
  <c r="J83"/>
  <c r="J75"/>
  <c r="J67"/>
  <c r="J59"/>
  <c r="J51"/>
  <c r="J43"/>
  <c r="J35"/>
  <c r="J27"/>
  <c r="J19"/>
  <c r="J11"/>
  <c r="I3" i="8"/>
  <c r="I4"/>
  <c r="I5"/>
  <c r="I6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9"/>
  <c r="I100"/>
  <c r="I101"/>
  <c r="I102"/>
  <c r="I104"/>
  <c r="I105"/>
  <c r="I106"/>
  <c r="I107"/>
  <c r="I108"/>
  <c r="I109"/>
  <c r="I110"/>
  <c r="I111"/>
  <c r="I112"/>
  <c r="I113"/>
  <c r="I115"/>
  <c r="I116"/>
  <c r="I117"/>
  <c r="I118"/>
  <c r="I2"/>
</calcChain>
</file>

<file path=xl/comments1.xml><?xml version="1.0" encoding="utf-8"?>
<comments xmlns="http://schemas.openxmlformats.org/spreadsheetml/2006/main">
  <authors>
    <author>eric</author>
  </authors>
  <commentList>
    <comment ref="G1" authorId="0">
      <text>
        <r>
          <rPr>
            <b/>
            <sz val="8"/>
            <color indexed="81"/>
            <rFont val="Tahoma"/>
            <charset val="1"/>
          </rPr>
          <t>eric:</t>
        </r>
        <r>
          <rPr>
            <sz val="8"/>
            <color indexed="81"/>
            <rFont val="Tahoma"/>
            <charset val="1"/>
          </rPr>
          <t xml:space="preserve">
This is the ensemble betweenof SNODAS and NLDAS</t>
        </r>
      </text>
    </comment>
  </commentList>
</comments>
</file>

<file path=xl/sharedStrings.xml><?xml version="1.0" encoding="utf-8"?>
<sst xmlns="http://schemas.openxmlformats.org/spreadsheetml/2006/main" count="257" uniqueCount="86">
  <si>
    <t>Year</t>
  </si>
  <si>
    <t>Month</t>
  </si>
  <si>
    <t>GRACE</t>
  </si>
  <si>
    <t>NaN</t>
  </si>
  <si>
    <t>Q</t>
  </si>
  <si>
    <t>TWS</t>
  </si>
  <si>
    <t>THE DALLES</t>
  </si>
  <si>
    <t>GLDAS SNOW DAL</t>
  </si>
  <si>
    <t>NLDAS SNOW DAL</t>
  </si>
  <si>
    <t>from norm NLDAS SNOW DAL</t>
  </si>
  <si>
    <t>GLDAS SNOW UPC</t>
  </si>
  <si>
    <t>NLDAS SNOW UPC</t>
  </si>
  <si>
    <t>from norm NLDAS SNOW UPC</t>
  </si>
  <si>
    <t>GLDAS SNOW SNK</t>
  </si>
  <si>
    <t>NLDAS SNOW SNK</t>
  </si>
  <si>
    <t>from norm GLDAS SNOW DAL</t>
  </si>
  <si>
    <t>from norm GLDAS SNOW UPC</t>
  </si>
  <si>
    <t>Upper Columbia</t>
  </si>
  <si>
    <t>ensemble SNOW DAL</t>
  </si>
  <si>
    <t>ensemble SNOW UPC</t>
  </si>
  <si>
    <t>from norm GLDAS SNOW SNK</t>
  </si>
  <si>
    <t>ensemble SNOW SNK</t>
  </si>
  <si>
    <t>The Snake</t>
  </si>
  <si>
    <t>Snake</t>
  </si>
  <si>
    <t>UPC</t>
  </si>
  <si>
    <t>Date</t>
  </si>
  <si>
    <t>Label</t>
  </si>
  <si>
    <t>Soil</t>
  </si>
  <si>
    <t>Reservoir</t>
  </si>
  <si>
    <t>Snow</t>
  </si>
  <si>
    <t>TWS_f</t>
  </si>
  <si>
    <t>correlation</t>
  </si>
  <si>
    <t>p - value</t>
  </si>
  <si>
    <t>March TWS</t>
  </si>
  <si>
    <t>Columbia</t>
  </si>
  <si>
    <t>Oregon</t>
  </si>
  <si>
    <t>Idaho</t>
  </si>
  <si>
    <t>Washington</t>
  </si>
  <si>
    <t>Montana</t>
  </si>
  <si>
    <t>DAL</t>
  </si>
  <si>
    <t>SNK</t>
  </si>
  <si>
    <t>Aug Q</t>
  </si>
  <si>
    <t>MinQ</t>
  </si>
  <si>
    <t>MaxTWS</t>
  </si>
  <si>
    <t>MinTWS</t>
  </si>
  <si>
    <t>MaxGWS</t>
  </si>
  <si>
    <t>MinGWS</t>
  </si>
  <si>
    <t>Max Snow</t>
  </si>
  <si>
    <t>Max Q</t>
  </si>
  <si>
    <t>Max Soil</t>
  </si>
  <si>
    <t>Total Q</t>
  </si>
  <si>
    <t>Post Mar Q</t>
  </si>
  <si>
    <t>Coeffiecinet of variati0on</t>
  </si>
  <si>
    <t>Basin</t>
  </si>
  <si>
    <t>STD</t>
  </si>
  <si>
    <t>Coef Var</t>
  </si>
  <si>
    <t>Q June and after</t>
  </si>
  <si>
    <t>TWS Mar</t>
  </si>
  <si>
    <t>std</t>
  </si>
  <si>
    <t>TWS_pos</t>
  </si>
  <si>
    <t>RES_po</t>
  </si>
  <si>
    <t>Soil_pos</t>
  </si>
  <si>
    <t>GWS</t>
  </si>
  <si>
    <t>GWSA</t>
  </si>
  <si>
    <t>SWE_pos</t>
  </si>
  <si>
    <t>DAL.R</t>
  </si>
  <si>
    <t>DAL.TWS</t>
  </si>
  <si>
    <t>DAL.GWSA</t>
  </si>
  <si>
    <t>DAL.SM</t>
  </si>
  <si>
    <t>DAL.SWE</t>
  </si>
  <si>
    <t>DAL.res</t>
  </si>
  <si>
    <t>DAL.sub</t>
  </si>
  <si>
    <t>UPC.R</t>
  </si>
  <si>
    <t>UPC.TWS</t>
  </si>
  <si>
    <t>UPC.GWSA</t>
  </si>
  <si>
    <t>UPC.sub</t>
  </si>
  <si>
    <t>UPC.SM</t>
  </si>
  <si>
    <t>UPC.SWE</t>
  </si>
  <si>
    <t>UPC.res</t>
  </si>
  <si>
    <t>SNK.R</t>
  </si>
  <si>
    <t>SNK.TWS</t>
  </si>
  <si>
    <t>SNK.GWSA</t>
  </si>
  <si>
    <t>SNK.sub</t>
  </si>
  <si>
    <t>SNK.SM</t>
  </si>
  <si>
    <t>SNK.SWE</t>
  </si>
  <si>
    <t>SNK.res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</si>
</sst>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8"/>
      <name val="Verdana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88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72">
    <xf numFmtId="0" fontId="0" fillId="0" borderId="0" xfId="0"/>
    <xf numFmtId="1" fontId="0" fillId="0" borderId="0" xfId="0" applyNumberFormat="1"/>
    <xf numFmtId="164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1" fontId="0" fillId="0" borderId="1" xfId="0" applyNumberFormat="1" applyBorder="1" applyAlignment="1">
      <alignment wrapText="1"/>
    </xf>
    <xf numFmtId="1" fontId="0" fillId="0" borderId="2" xfId="0" applyNumberFormat="1" applyBorder="1" applyAlignment="1">
      <alignment wrapText="1"/>
    </xf>
    <xf numFmtId="0" fontId="0" fillId="0" borderId="3" xfId="0" applyBorder="1" applyAlignment="1">
      <alignment wrapText="1"/>
    </xf>
    <xf numFmtId="1" fontId="0" fillId="0" borderId="4" xfId="0" applyNumberFormat="1" applyBorder="1"/>
    <xf numFmtId="0" fontId="0" fillId="0" borderId="0" xfId="0" applyBorder="1"/>
    <xf numFmtId="164" fontId="0" fillId="0" borderId="0" xfId="0" applyNumberFormat="1" applyBorder="1"/>
    <xf numFmtId="1" fontId="0" fillId="0" borderId="6" xfId="0" applyNumberFormat="1" applyBorder="1"/>
    <xf numFmtId="164" fontId="0" fillId="0" borderId="7" xfId="0" applyNumberFormat="1" applyBorder="1"/>
    <xf numFmtId="0" fontId="0" fillId="0" borderId="0" xfId="0" applyBorder="1" applyAlignment="1">
      <alignment wrapText="1"/>
    </xf>
    <xf numFmtId="164" fontId="0" fillId="0" borderId="5" xfId="0" applyNumberFormat="1" applyBorder="1"/>
    <xf numFmtId="164" fontId="0" fillId="0" borderId="8" xfId="0" applyNumberFormat="1" applyBorder="1"/>
    <xf numFmtId="164" fontId="0" fillId="0" borderId="0" xfId="0" applyNumberFormat="1" applyFill="1" applyBorder="1"/>
    <xf numFmtId="2" fontId="2" fillId="0" borderId="0" xfId="1" applyNumberFormat="1"/>
    <xf numFmtId="2" fontId="0" fillId="0" borderId="0" xfId="0" applyNumberFormat="1"/>
    <xf numFmtId="2" fontId="2" fillId="0" borderId="0" xfId="1" applyNumberFormat="1" applyBorder="1"/>
    <xf numFmtId="2" fontId="0" fillId="0" borderId="0" xfId="0" applyNumberFormat="1" applyBorder="1"/>
    <xf numFmtId="0" fontId="0" fillId="0" borderId="0" xfId="0" applyFill="1" applyBorder="1" applyAlignment="1">
      <alignment wrapText="1"/>
    </xf>
    <xf numFmtId="0" fontId="0" fillId="0" borderId="0" xfId="0" applyFill="1" applyBorder="1"/>
    <xf numFmtId="2" fontId="2" fillId="0" borderId="0" xfId="1" applyNumberFormat="1" applyFill="1" applyBorder="1"/>
    <xf numFmtId="2" fontId="0" fillId="0" borderId="0" xfId="0" applyNumberFormat="1" applyFill="1" applyBorder="1"/>
    <xf numFmtId="17" fontId="0" fillId="0" borderId="0" xfId="0" applyNumberFormat="1"/>
    <xf numFmtId="1" fontId="0" fillId="0" borderId="0" xfId="0" applyNumberFormat="1" applyFill="1" applyBorder="1"/>
    <xf numFmtId="11" fontId="0" fillId="0" borderId="0" xfId="0" applyNumberFormat="1"/>
    <xf numFmtId="0" fontId="3" fillId="0" borderId="0" xfId="0" applyFont="1"/>
    <xf numFmtId="0" fontId="0" fillId="2" borderId="0" xfId="0" applyFill="1" applyBorder="1"/>
    <xf numFmtId="9" fontId="0" fillId="2" borderId="0" xfId="0" applyNumberFormat="1" applyFill="1" applyBorder="1"/>
    <xf numFmtId="1" fontId="0" fillId="2" borderId="0" xfId="0" applyNumberForma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/>
    <xf numFmtId="1" fontId="0" fillId="0" borderId="0" xfId="0" applyNumberFormat="1" applyBorder="1"/>
    <xf numFmtId="1" fontId="0" fillId="0" borderId="5" xfId="0" applyNumberFormat="1" applyBorder="1"/>
    <xf numFmtId="0" fontId="0" fillId="0" borderId="4" xfId="0" applyBorder="1"/>
    <xf numFmtId="0" fontId="0" fillId="0" borderId="6" xfId="0" applyBorder="1"/>
    <xf numFmtId="1" fontId="0" fillId="0" borderId="7" xfId="0" applyNumberFormat="1" applyBorder="1"/>
    <xf numFmtId="1" fontId="0" fillId="0" borderId="8" xfId="0" applyNumberForma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9" fontId="0" fillId="2" borderId="5" xfId="0" applyNumberFormat="1" applyFill="1" applyBorder="1"/>
    <xf numFmtId="9" fontId="0" fillId="0" borderId="0" xfId="0" applyNumberFormat="1" applyBorder="1"/>
    <xf numFmtId="9" fontId="0" fillId="0" borderId="5" xfId="0" applyNumberFormat="1" applyBorder="1"/>
    <xf numFmtId="9" fontId="0" fillId="0" borderId="7" xfId="0" applyNumberFormat="1" applyBorder="1"/>
    <xf numFmtId="9" fontId="0" fillId="0" borderId="8" xfId="0" applyNumberFormat="1" applyBorder="1"/>
    <xf numFmtId="9" fontId="0" fillId="0" borderId="5" xfId="0" applyNumberFormat="1" applyFill="1" applyBorder="1"/>
    <xf numFmtId="1" fontId="0" fillId="0" borderId="5" xfId="0" applyNumberFormat="1" applyFill="1" applyBorder="1"/>
    <xf numFmtId="164" fontId="0" fillId="0" borderId="0" xfId="0" applyNumberFormat="1" applyFill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 wrapText="1"/>
    </xf>
    <xf numFmtId="17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7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2" fillId="0" borderId="0" xfId="1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8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The Dalles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GLDAS</c:v>
          </c:tx>
          <c:marker>
            <c:symbol val="none"/>
          </c:marker>
          <c:yVal>
            <c:numRef>
              <c:f>SWE!$G$3:$G$119</c:f>
              <c:numCache>
                <c:formatCode>0.0</c:formatCode>
                <c:ptCount val="117"/>
                <c:pt idx="0">
                  <c:v>8.632478632478632</c:v>
                </c:pt>
                <c:pt idx="1">
                  <c:v>12.632478632478632</c:v>
                </c:pt>
                <c:pt idx="2">
                  <c:v>9.632478632478632</c:v>
                </c:pt>
                <c:pt idx="3">
                  <c:v>-2.367521367521368</c:v>
                </c:pt>
                <c:pt idx="4">
                  <c:v>-12.367521367521368</c:v>
                </c:pt>
                <c:pt idx="5">
                  <c:v>-14.367521367521368</c:v>
                </c:pt>
                <c:pt idx="6">
                  <c:v>-14.367521367521368</c:v>
                </c:pt>
                <c:pt idx="7">
                  <c:v>-14.367521367521368</c:v>
                </c:pt>
                <c:pt idx="8">
                  <c:v>-14.367521367521368</c:v>
                </c:pt>
                <c:pt idx="9">
                  <c:v>-13.367521367521368</c:v>
                </c:pt>
                <c:pt idx="10">
                  <c:v>-7.367521367521368</c:v>
                </c:pt>
                <c:pt idx="11">
                  <c:v>6.632478632478632</c:v>
                </c:pt>
                <c:pt idx="12">
                  <c:v>20.63247863247863</c:v>
                </c:pt>
                <c:pt idx="13">
                  <c:v>25.63247863247863</c:v>
                </c:pt>
                <c:pt idx="14">
                  <c:v>9.632478632478632</c:v>
                </c:pt>
                <c:pt idx="15">
                  <c:v>-8.367521367521368</c:v>
                </c:pt>
                <c:pt idx="16">
                  <c:v>-13.367521367521368</c:v>
                </c:pt>
                <c:pt idx="17">
                  <c:v>-14.367521367521368</c:v>
                </c:pt>
                <c:pt idx="18">
                  <c:v>-14.367521367521368</c:v>
                </c:pt>
                <c:pt idx="19">
                  <c:v>-14.367521367521368</c:v>
                </c:pt>
                <c:pt idx="20">
                  <c:v>-14.367521367521368</c:v>
                </c:pt>
                <c:pt idx="21">
                  <c:v>-13.367521367521368</c:v>
                </c:pt>
                <c:pt idx="22">
                  <c:v>-8.367521367521368</c:v>
                </c:pt>
                <c:pt idx="23">
                  <c:v>1.632478632478632</c:v>
                </c:pt>
                <c:pt idx="24">
                  <c:v>12.632478632478632</c:v>
                </c:pt>
                <c:pt idx="25">
                  <c:v>9.632478632478632</c:v>
                </c:pt>
                <c:pt idx="26">
                  <c:v>0.63247863247863201</c:v>
                </c:pt>
                <c:pt idx="27">
                  <c:v>-5.367521367521368</c:v>
                </c:pt>
                <c:pt idx="28">
                  <c:v>-13.367521367521368</c:v>
                </c:pt>
                <c:pt idx="29">
                  <c:v>-14.367521367521368</c:v>
                </c:pt>
                <c:pt idx="30">
                  <c:v>-14.367521367521368</c:v>
                </c:pt>
                <c:pt idx="31">
                  <c:v>-14.367521367521368</c:v>
                </c:pt>
                <c:pt idx="32">
                  <c:v>-14.367521367521368</c:v>
                </c:pt>
                <c:pt idx="33">
                  <c:v>-13.367521367521368</c:v>
                </c:pt>
                <c:pt idx="34">
                  <c:v>-8.367521367521368</c:v>
                </c:pt>
                <c:pt idx="35">
                  <c:v>4.632478632478632</c:v>
                </c:pt>
                <c:pt idx="36">
                  <c:v>17.63247863247863</c:v>
                </c:pt>
                <c:pt idx="37">
                  <c:v>24.63247863247863</c:v>
                </c:pt>
                <c:pt idx="38">
                  <c:v>18.63247863247863</c:v>
                </c:pt>
                <c:pt idx="39">
                  <c:v>-3.367521367521368</c:v>
                </c:pt>
                <c:pt idx="40">
                  <c:v>-13.367521367521368</c:v>
                </c:pt>
                <c:pt idx="41">
                  <c:v>-14.367521367521368</c:v>
                </c:pt>
                <c:pt idx="42">
                  <c:v>-14.367521367521368</c:v>
                </c:pt>
                <c:pt idx="43">
                  <c:v>-14.367521367521368</c:v>
                </c:pt>
                <c:pt idx="44">
                  <c:v>-14.367521367521368</c:v>
                </c:pt>
                <c:pt idx="45">
                  <c:v>-13.367521367521368</c:v>
                </c:pt>
                <c:pt idx="46">
                  <c:v>-6.367521367521368</c:v>
                </c:pt>
                <c:pt idx="47">
                  <c:v>7.632478632478632</c:v>
                </c:pt>
                <c:pt idx="48">
                  <c:v>22.63247863247863</c:v>
                </c:pt>
                <c:pt idx="49">
                  <c:v>21.63247863247863</c:v>
                </c:pt>
                <c:pt idx="50">
                  <c:v>12.632478632478632</c:v>
                </c:pt>
                <c:pt idx="51">
                  <c:v>-2.367521367521368</c:v>
                </c:pt>
                <c:pt idx="52">
                  <c:v>-13.367521367521368</c:v>
                </c:pt>
                <c:pt idx="53">
                  <c:v>-14.367521367521368</c:v>
                </c:pt>
                <c:pt idx="54">
                  <c:v>-14.367521367521368</c:v>
                </c:pt>
                <c:pt idx="55">
                  <c:v>-14.367521367521368</c:v>
                </c:pt>
                <c:pt idx="56">
                  <c:v>-14.367521367521368</c:v>
                </c:pt>
                <c:pt idx="57">
                  <c:v>-13.367521367521368</c:v>
                </c:pt>
                <c:pt idx="58">
                  <c:v>-8.367521367521368</c:v>
                </c:pt>
                <c:pt idx="59">
                  <c:v>15.632478632478632</c:v>
                </c:pt>
                <c:pt idx="60">
                  <c:v>44.63247863247863</c:v>
                </c:pt>
                <c:pt idx="61">
                  <c:v>55.63247863247863</c:v>
                </c:pt>
                <c:pt idx="62">
                  <c:v>27.63247863247863</c:v>
                </c:pt>
                <c:pt idx="63">
                  <c:v>10.632478632478632</c:v>
                </c:pt>
                <c:pt idx="64">
                  <c:v>-9.367521367521368</c:v>
                </c:pt>
                <c:pt idx="65">
                  <c:v>-14.367521367521368</c:v>
                </c:pt>
                <c:pt idx="66">
                  <c:v>-14.367521367521368</c:v>
                </c:pt>
                <c:pt idx="67">
                  <c:v>-14.367521367521368</c:v>
                </c:pt>
                <c:pt idx="68">
                  <c:v>-14.367521367521368</c:v>
                </c:pt>
                <c:pt idx="69">
                  <c:v>-13.367521367521368</c:v>
                </c:pt>
                <c:pt idx="70">
                  <c:v>-10.367521367521368</c:v>
                </c:pt>
                <c:pt idx="71">
                  <c:v>4.632478632478632</c:v>
                </c:pt>
                <c:pt idx="72">
                  <c:v>29.63247863247863</c:v>
                </c:pt>
                <c:pt idx="73">
                  <c:v>24.63247863247863</c:v>
                </c:pt>
                <c:pt idx="74">
                  <c:v>16.63247863247863</c:v>
                </c:pt>
                <c:pt idx="75">
                  <c:v>-2.367521367521368</c:v>
                </c:pt>
                <c:pt idx="76">
                  <c:v>-13.367521367521368</c:v>
                </c:pt>
                <c:pt idx="77">
                  <c:v>-14.367521367521368</c:v>
                </c:pt>
                <c:pt idx="78">
                  <c:v>-14.367521367521368</c:v>
                </c:pt>
                <c:pt idx="79">
                  <c:v>-14.367521367521368</c:v>
                </c:pt>
                <c:pt idx="80">
                  <c:v>-14.367521367521368</c:v>
                </c:pt>
                <c:pt idx="81">
                  <c:v>-12.367521367521368</c:v>
                </c:pt>
                <c:pt idx="82">
                  <c:v>-3.367521367521368</c:v>
                </c:pt>
                <c:pt idx="83">
                  <c:v>12.632478632478632</c:v>
                </c:pt>
                <c:pt idx="84">
                  <c:v>36.63247863247863</c:v>
                </c:pt>
                <c:pt idx="85">
                  <c:v>37.63247863247863</c:v>
                </c:pt>
                <c:pt idx="86">
                  <c:v>17.63247863247863</c:v>
                </c:pt>
                <c:pt idx="87">
                  <c:v>1.632478632478632</c:v>
                </c:pt>
                <c:pt idx="88">
                  <c:v>-11.367521367521368</c:v>
                </c:pt>
                <c:pt idx="89">
                  <c:v>-14.367521367521368</c:v>
                </c:pt>
                <c:pt idx="90">
                  <c:v>-14.367521367521368</c:v>
                </c:pt>
                <c:pt idx="91">
                  <c:v>-14.367521367521368</c:v>
                </c:pt>
                <c:pt idx="92">
                  <c:v>-14.367521367521368</c:v>
                </c:pt>
                <c:pt idx="93">
                  <c:v>-14.367521367521368</c:v>
                </c:pt>
                <c:pt idx="94">
                  <c:v>-6.367521367521368</c:v>
                </c:pt>
                <c:pt idx="95">
                  <c:v>25.63247863247863</c:v>
                </c:pt>
                <c:pt idx="96">
                  <c:v>55.63247863247863</c:v>
                </c:pt>
                <c:pt idx="97">
                  <c:v>59.63247863247863</c:v>
                </c:pt>
                <c:pt idx="98">
                  <c:v>55.63247863247863</c:v>
                </c:pt>
                <c:pt idx="99">
                  <c:v>24.63247863247863</c:v>
                </c:pt>
                <c:pt idx="100">
                  <c:v>-5.367521367521368</c:v>
                </c:pt>
                <c:pt idx="101">
                  <c:v>-14.367521367521368</c:v>
                </c:pt>
                <c:pt idx="102">
                  <c:v>-14.367521367521368</c:v>
                </c:pt>
                <c:pt idx="103">
                  <c:v>-14.367521367521368</c:v>
                </c:pt>
                <c:pt idx="104">
                  <c:v>-14.367521367521368</c:v>
                </c:pt>
                <c:pt idx="105">
                  <c:v>-14.367521367521368</c:v>
                </c:pt>
                <c:pt idx="106">
                  <c:v>-5.367521367521368</c:v>
                </c:pt>
                <c:pt idx="107">
                  <c:v>4.632478632478632</c:v>
                </c:pt>
                <c:pt idx="108">
                  <c:v>22.63247863247863</c:v>
                </c:pt>
                <c:pt idx="109">
                  <c:v>34.63247863247863</c:v>
                </c:pt>
                <c:pt idx="110">
                  <c:v>29.63247863247863</c:v>
                </c:pt>
                <c:pt idx="111">
                  <c:v>5.632478632478632</c:v>
                </c:pt>
                <c:pt idx="112">
                  <c:v>-12.367521367521368</c:v>
                </c:pt>
                <c:pt idx="113">
                  <c:v>-14.367521367521368</c:v>
                </c:pt>
                <c:pt idx="114">
                  <c:v>-14.367521367521368</c:v>
                </c:pt>
                <c:pt idx="115">
                  <c:v>-14.367521367521368</c:v>
                </c:pt>
                <c:pt idx="116">
                  <c:v>-14.367521367521368</c:v>
                </c:pt>
              </c:numCache>
            </c:numRef>
          </c:yVal>
        </c:ser>
        <c:ser>
          <c:idx val="1"/>
          <c:order val="1"/>
          <c:tx>
            <c:v>NLDAS</c:v>
          </c:tx>
          <c:marker>
            <c:symbol val="none"/>
          </c:marker>
          <c:yVal>
            <c:numRef>
              <c:f>SWE!$I$3:$I$119</c:f>
              <c:numCache>
                <c:formatCode>0.0</c:formatCode>
                <c:ptCount val="117"/>
                <c:pt idx="0">
                  <c:v>14.41397754492548</c:v>
                </c:pt>
                <c:pt idx="1">
                  <c:v>35.687414326503877</c:v>
                </c:pt>
                <c:pt idx="2">
                  <c:v>51.062945392813681</c:v>
                </c:pt>
                <c:pt idx="3">
                  <c:v>26.104894768044879</c:v>
                </c:pt>
                <c:pt idx="4">
                  <c:v>-18.21031437361432</c:v>
                </c:pt>
                <c:pt idx="5">
                  <c:v>-36.106838491567913</c:v>
                </c:pt>
                <c:pt idx="6">
                  <c:v>-36.650926423960755</c:v>
                </c:pt>
                <c:pt idx="7">
                  <c:v>-36.667205554131776</c:v>
                </c:pt>
                <c:pt idx="8">
                  <c:v>-36.623319957711956</c:v>
                </c:pt>
                <c:pt idx="9">
                  <c:v>-36.27358820520066</c:v>
                </c:pt>
                <c:pt idx="10">
                  <c:v>-21.947509750478723</c:v>
                </c:pt>
                <c:pt idx="11">
                  <c:v>13.046299461121876</c:v>
                </c:pt>
                <c:pt idx="12">
                  <c:v>51.862099398344874</c:v>
                </c:pt>
                <c:pt idx="13">
                  <c:v>73.696540826919289</c:v>
                </c:pt>
                <c:pt idx="14">
                  <c:v>60.614320074139378</c:v>
                </c:pt>
                <c:pt idx="15">
                  <c:v>2.5990098052849788</c:v>
                </c:pt>
                <c:pt idx="16">
                  <c:v>-31.61114652744763</c:v>
                </c:pt>
                <c:pt idx="17">
                  <c:v>-36.340822392560717</c:v>
                </c:pt>
                <c:pt idx="18">
                  <c:v>-36.662686768111527</c:v>
                </c:pt>
                <c:pt idx="19">
                  <c:v>-36.666852411170403</c:v>
                </c:pt>
                <c:pt idx="20">
                  <c:v>-36.64669276673002</c:v>
                </c:pt>
                <c:pt idx="21">
                  <c:v>-35.288073263053242</c:v>
                </c:pt>
                <c:pt idx="22">
                  <c:v>-26.054709738374221</c:v>
                </c:pt>
                <c:pt idx="23">
                  <c:v>-2.7460430609257216</c:v>
                </c:pt>
                <c:pt idx="24">
                  <c:v>26.330278763045975</c:v>
                </c:pt>
                <c:pt idx="25">
                  <c:v>31.106798337203379</c:v>
                </c:pt>
                <c:pt idx="26">
                  <c:v>18.332025805522981</c:v>
                </c:pt>
                <c:pt idx="27">
                  <c:v>5.1963660845156809</c:v>
                </c:pt>
                <c:pt idx="28">
                  <c:v>-30.749385600301512</c:v>
                </c:pt>
                <c:pt idx="29">
                  <c:v>-36.531015504908709</c:v>
                </c:pt>
                <c:pt idx="30">
                  <c:v>-36.666425112318542</c:v>
                </c:pt>
                <c:pt idx="31">
                  <c:v>-36.66544046792351</c:v>
                </c:pt>
                <c:pt idx="32">
                  <c:v>-36.649103470761624</c:v>
                </c:pt>
                <c:pt idx="33">
                  <c:v>-36.360720962535389</c:v>
                </c:pt>
                <c:pt idx="34">
                  <c:v>-21.994128146106522</c:v>
                </c:pt>
                <c:pt idx="35">
                  <c:v>7.1428925885169789</c:v>
                </c:pt>
                <c:pt idx="36">
                  <c:v>44.955101714750079</c:v>
                </c:pt>
                <c:pt idx="37">
                  <c:v>79.86955693551829</c:v>
                </c:pt>
                <c:pt idx="38">
                  <c:v>85.757069633402267</c:v>
                </c:pt>
                <c:pt idx="39">
                  <c:v>45.225428173807877</c:v>
                </c:pt>
                <c:pt idx="40">
                  <c:v>-16.790410893020923</c:v>
                </c:pt>
                <c:pt idx="41">
                  <c:v>-35.94160630050942</c:v>
                </c:pt>
                <c:pt idx="42">
                  <c:v>-36.624790216225321</c:v>
                </c:pt>
                <c:pt idx="43">
                  <c:v>-36.665466312027206</c:v>
                </c:pt>
                <c:pt idx="44">
                  <c:v>-36.615061265317813</c:v>
                </c:pt>
                <c:pt idx="45">
                  <c:v>-35.984707313209327</c:v>
                </c:pt>
                <c:pt idx="46">
                  <c:v>-19.763639646862423</c:v>
                </c:pt>
                <c:pt idx="47">
                  <c:v>18.603694837706875</c:v>
                </c:pt>
                <c:pt idx="48">
                  <c:v>59.00957991604168</c:v>
                </c:pt>
                <c:pt idx="49">
                  <c:v>73.327552276476268</c:v>
                </c:pt>
                <c:pt idx="50">
                  <c:v>75.702053544583265</c:v>
                </c:pt>
                <c:pt idx="51">
                  <c:v>40.478752341697778</c:v>
                </c:pt>
                <c:pt idx="52">
                  <c:v>-13.022847681567622</c:v>
                </c:pt>
                <c:pt idx="53">
                  <c:v>-35.509436202058311</c:v>
                </c:pt>
                <c:pt idx="54">
                  <c:v>-36.619206307955935</c:v>
                </c:pt>
                <c:pt idx="55">
                  <c:v>-36.665885097950991</c:v>
                </c:pt>
                <c:pt idx="56">
                  <c:v>-36.641675381577372</c:v>
                </c:pt>
                <c:pt idx="57">
                  <c:v>-36.042047113615553</c:v>
                </c:pt>
                <c:pt idx="58">
                  <c:v>-26.786622392706562</c:v>
                </c:pt>
                <c:pt idx="59">
                  <c:v>5.8758925098462811</c:v>
                </c:pt>
                <c:pt idx="60">
                  <c:v>57.192485739301581</c:v>
                </c:pt>
                <c:pt idx="61">
                  <c:v>102.53935016722627</c:v>
                </c:pt>
                <c:pt idx="62">
                  <c:v>91.441391438897284</c:v>
                </c:pt>
                <c:pt idx="63">
                  <c:v>72.488968301572271</c:v>
                </c:pt>
                <c:pt idx="64">
                  <c:v>-2.9546546323039209</c:v>
                </c:pt>
                <c:pt idx="65">
                  <c:v>-35.506866084320841</c:v>
                </c:pt>
                <c:pt idx="66">
                  <c:v>-36.58822584630704</c:v>
                </c:pt>
                <c:pt idx="67">
                  <c:v>-36.665468449240826</c:v>
                </c:pt>
                <c:pt idx="68">
                  <c:v>-36.657463366613655</c:v>
                </c:pt>
                <c:pt idx="69">
                  <c:v>-36.093129584267174</c:v>
                </c:pt>
                <c:pt idx="70">
                  <c:v>-31.404481027029782</c:v>
                </c:pt>
                <c:pt idx="71">
                  <c:v>-4.410633879244422</c:v>
                </c:pt>
                <c:pt idx="72">
                  <c:v>56.26196143224238</c:v>
                </c:pt>
                <c:pt idx="73">
                  <c:v>61.533198307495674</c:v>
                </c:pt>
                <c:pt idx="74">
                  <c:v>64.535566052283286</c:v>
                </c:pt>
                <c:pt idx="75">
                  <c:v>38.226917869634484</c:v>
                </c:pt>
                <c:pt idx="76">
                  <c:v>-14.873574127316722</c:v>
                </c:pt>
                <c:pt idx="77">
                  <c:v>-36.21164538881559</c:v>
                </c:pt>
                <c:pt idx="78">
                  <c:v>-36.647042515956315</c:v>
                </c:pt>
                <c:pt idx="79">
                  <c:v>-36.666789516054749</c:v>
                </c:pt>
                <c:pt idx="80">
                  <c:v>-36.660646502394904</c:v>
                </c:pt>
                <c:pt idx="81">
                  <c:v>-35.37306665267883</c:v>
                </c:pt>
                <c:pt idx="82">
                  <c:v>-24.373491366938222</c:v>
                </c:pt>
                <c:pt idx="83">
                  <c:v>-2.5684845237676228</c:v>
                </c:pt>
                <c:pt idx="84">
                  <c:v>25.506568386806478</c:v>
                </c:pt>
                <c:pt idx="85">
                  <c:v>39.669975292548678</c:v>
                </c:pt>
                <c:pt idx="86">
                  <c:v>25.275713245577677</c:v>
                </c:pt>
                <c:pt idx="87">
                  <c:v>4.408701783487281</c:v>
                </c:pt>
                <c:pt idx="88">
                  <c:v>-27.514047696131122</c:v>
                </c:pt>
                <c:pt idx="89">
                  <c:v>-35.966176435078488</c:v>
                </c:pt>
                <c:pt idx="90">
                  <c:v>-36.569220098906456</c:v>
                </c:pt>
                <c:pt idx="91">
                  <c:v>-36.665537648237326</c:v>
                </c:pt>
                <c:pt idx="92">
                  <c:v>-36.63713669647322</c:v>
                </c:pt>
                <c:pt idx="93">
                  <c:v>-36.261411840822895</c:v>
                </c:pt>
                <c:pt idx="94">
                  <c:v>-25.698767229504721</c:v>
                </c:pt>
                <c:pt idx="95">
                  <c:v>17.91465807940358</c:v>
                </c:pt>
                <c:pt idx="96">
                  <c:v>59.167188995783683</c:v>
                </c:pt>
                <c:pt idx="97">
                  <c:v>84.334559316843269</c:v>
                </c:pt>
                <c:pt idx="98">
                  <c:v>101.97747422267628</c:v>
                </c:pt>
                <c:pt idx="99">
                  <c:v>88.985464928365275</c:v>
                </c:pt>
                <c:pt idx="100">
                  <c:v>23.134025890971877</c:v>
                </c:pt>
                <c:pt idx="101">
                  <c:v>-30.071951127107063</c:v>
                </c:pt>
                <c:pt idx="102">
                  <c:v>-36.263523556198145</c:v>
                </c:pt>
                <c:pt idx="103">
                  <c:v>-36.634475847973157</c:v>
                </c:pt>
                <c:pt idx="104">
                  <c:v>-36.659020478690863</c:v>
                </c:pt>
                <c:pt idx="105">
                  <c:v>-36.236650274463742</c:v>
                </c:pt>
                <c:pt idx="106">
                  <c:v>-21.53104652146552</c:v>
                </c:pt>
                <c:pt idx="107">
                  <c:v>1.4374373873964785</c:v>
                </c:pt>
                <c:pt idx="108">
                  <c:v>35.704586806145677</c:v>
                </c:pt>
                <c:pt idx="109">
                  <c:v>66.070260384149265</c:v>
                </c:pt>
                <c:pt idx="110">
                  <c:v>77.349648839989271</c:v>
                </c:pt>
                <c:pt idx="111">
                  <c:v>38.499745483278282</c:v>
                </c:pt>
                <c:pt idx="112">
                  <c:v>-18.217771808101023</c:v>
                </c:pt>
                <c:pt idx="113">
                  <c:v>-35.35370286162744</c:v>
                </c:pt>
                <c:pt idx="114">
                  <c:v>-36.604263781073549</c:v>
                </c:pt>
                <c:pt idx="115">
                  <c:v>-36.666750417636933</c:v>
                </c:pt>
                <c:pt idx="116">
                  <c:v>-36.662924555566875</c:v>
                </c:pt>
              </c:numCache>
            </c:numRef>
          </c:yVal>
        </c:ser>
        <c:dLbls/>
        <c:axId val="59069568"/>
        <c:axId val="59071104"/>
      </c:scatterChart>
      <c:valAx>
        <c:axId val="59069568"/>
        <c:scaling>
          <c:orientation val="minMax"/>
        </c:scaling>
        <c:axPos val="b"/>
        <c:tickLblPos val="nextTo"/>
        <c:crossAx val="59071104"/>
        <c:crosses val="autoZero"/>
        <c:crossBetween val="midCat"/>
      </c:valAx>
      <c:valAx>
        <c:axId val="590711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SWE (mm)</a:t>
                </a:r>
              </a:p>
            </c:rich>
          </c:tx>
        </c:title>
        <c:numFmt formatCode="0.0" sourceLinked="1"/>
        <c:tickLblPos val="nextTo"/>
        <c:crossAx val="5906956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651456"/>
        <c:axId val="67661824"/>
      </c:scatterChart>
      <c:valAx>
        <c:axId val="67651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.0" sourceLinked="1"/>
        <c:tickLblPos val="nextTo"/>
        <c:crossAx val="67661824"/>
        <c:crosses val="autoZero"/>
        <c:crossBetween val="midCat"/>
      </c:valAx>
      <c:valAx>
        <c:axId val="676618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June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7651456"/>
        <c:crosses val="autoZero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694976"/>
        <c:axId val="67696896"/>
      </c:scatterChart>
      <c:valAx>
        <c:axId val="67694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.0" sourceLinked="1"/>
        <c:tickLblPos val="nextTo"/>
        <c:crossAx val="67696896"/>
        <c:crossesAt val="-40"/>
        <c:crossBetween val="midCat"/>
      </c:valAx>
      <c:valAx>
        <c:axId val="676968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 Oct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7694976"/>
        <c:crossesAt val="-40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721856"/>
        <c:axId val="67744512"/>
      </c:scatterChart>
      <c:valAx>
        <c:axId val="67721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GW Oct</a:t>
                </a:r>
              </a:p>
            </c:rich>
          </c:tx>
        </c:title>
        <c:numFmt formatCode="0.0" sourceLinked="1"/>
        <c:tickLblPos val="nextTo"/>
        <c:crossAx val="67744512"/>
        <c:crossesAt val="-40"/>
        <c:crossBetween val="midCat"/>
      </c:valAx>
      <c:valAx>
        <c:axId val="67744512"/>
        <c:scaling>
          <c:orientation val="minMax"/>
          <c:max val="20"/>
          <c:min val="-5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 Dec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7721856"/>
        <c:crossesAt val="-40"/>
        <c:crossBetween val="midCat"/>
        <c:majorUnit val="10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855488"/>
        <c:axId val="67857408"/>
      </c:scatterChart>
      <c:valAx>
        <c:axId val="67855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GW Oct</a:t>
                </a:r>
              </a:p>
            </c:rich>
          </c:tx>
        </c:title>
        <c:numFmt formatCode="0.0" sourceLinked="1"/>
        <c:tickLblPos val="nextTo"/>
        <c:crossAx val="67857408"/>
        <c:crossesAt val="-50"/>
        <c:crossBetween val="midCat"/>
      </c:valAx>
      <c:valAx>
        <c:axId val="678574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 Jan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107"/>
            </c:manualLayout>
          </c:layout>
        </c:title>
        <c:numFmt formatCode="General" sourceLinked="1"/>
        <c:tickLblPos val="nextTo"/>
        <c:crossAx val="67855488"/>
        <c:crossesAt val="-50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894656"/>
        <c:axId val="67769856"/>
      </c:scatterChart>
      <c:valAx>
        <c:axId val="67894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" sourceLinked="1"/>
        <c:tickLblPos val="nextTo"/>
        <c:crossAx val="67769856"/>
        <c:crosses val="autoZero"/>
        <c:crossBetween val="midCat"/>
      </c:valAx>
      <c:valAx>
        <c:axId val="677698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June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7894656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782528"/>
        <c:axId val="67801088"/>
      </c:scatterChart>
      <c:valAx>
        <c:axId val="67782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" sourceLinked="1"/>
        <c:tickLblPos val="nextTo"/>
        <c:crossAx val="67801088"/>
        <c:crossesAt val="-40"/>
        <c:crossBetween val="midCat"/>
      </c:valAx>
      <c:valAx>
        <c:axId val="678010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 Oct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107"/>
            </c:manualLayout>
          </c:layout>
        </c:title>
        <c:numFmt formatCode="General" sourceLinked="1"/>
        <c:tickLblPos val="nextTo"/>
        <c:crossAx val="67782528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903872"/>
        <c:axId val="67905792"/>
      </c:scatterChart>
      <c:valAx>
        <c:axId val="67903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GW Oct</a:t>
                </a:r>
              </a:p>
            </c:rich>
          </c:tx>
        </c:title>
        <c:numFmt formatCode="0.0" sourceLinked="1"/>
        <c:tickLblPos val="nextTo"/>
        <c:crossAx val="67905792"/>
        <c:crossesAt val="-50"/>
        <c:crossBetween val="midCat"/>
      </c:valAx>
      <c:valAx>
        <c:axId val="679057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 Dec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67903872"/>
        <c:crossesAt val="-40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955328"/>
        <c:axId val="68223744"/>
      </c:scatterChart>
      <c:valAx>
        <c:axId val="67955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GW Oct</a:t>
                </a:r>
              </a:p>
            </c:rich>
          </c:tx>
        </c:title>
        <c:numFmt formatCode="0.0" sourceLinked="1"/>
        <c:tickLblPos val="nextTo"/>
        <c:crossAx val="68223744"/>
        <c:crossesAt val="-50"/>
        <c:crossBetween val="midCat"/>
      </c:valAx>
      <c:valAx>
        <c:axId val="68223744"/>
        <c:scaling>
          <c:orientation val="minMax"/>
          <c:min val="-5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 Jan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67955328"/>
        <c:crossesAt val="-40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8248704"/>
        <c:axId val="68250624"/>
      </c:scatterChart>
      <c:valAx>
        <c:axId val="68248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" sourceLinked="1"/>
        <c:tickLblPos val="nextTo"/>
        <c:crossAx val="68250624"/>
        <c:crossesAt val="-150"/>
        <c:crossBetween val="midCat"/>
      </c:valAx>
      <c:valAx>
        <c:axId val="682506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68248704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8279680"/>
        <c:axId val="68556288"/>
      </c:scatterChart>
      <c:valAx>
        <c:axId val="68279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April</a:t>
                </a:r>
              </a:p>
            </c:rich>
          </c:tx>
        </c:title>
        <c:numFmt formatCode="0" sourceLinked="1"/>
        <c:tickLblPos val="nextTo"/>
        <c:crossAx val="68556288"/>
        <c:crossesAt val="-125"/>
        <c:crossBetween val="midCat"/>
      </c:valAx>
      <c:valAx>
        <c:axId val="685562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68279680"/>
        <c:crosses val="autoZero"/>
        <c:crossBetween val="midCat"/>
        <c:majorUnit val="25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UPC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GLDAS</c:v>
          </c:tx>
          <c:marker>
            <c:symbol val="none"/>
          </c:marker>
          <c:yVal>
            <c:numRef>
              <c:f>SWE!$M$3:$M$119</c:f>
              <c:numCache>
                <c:formatCode>0.0</c:formatCode>
                <c:ptCount val="117"/>
                <c:pt idx="0">
                  <c:v>21.205128205128204</c:v>
                </c:pt>
                <c:pt idx="1">
                  <c:v>31.205128205128204</c:v>
                </c:pt>
                <c:pt idx="2">
                  <c:v>31.205128205128204</c:v>
                </c:pt>
                <c:pt idx="3">
                  <c:v>4.2051282051282044</c:v>
                </c:pt>
                <c:pt idx="4">
                  <c:v>-21.794871794871796</c:v>
                </c:pt>
                <c:pt idx="5">
                  <c:v>-24.794871794871796</c:v>
                </c:pt>
                <c:pt idx="6">
                  <c:v>-24.794871794871796</c:v>
                </c:pt>
                <c:pt idx="7">
                  <c:v>-24.794871794871796</c:v>
                </c:pt>
                <c:pt idx="8">
                  <c:v>-24.794871794871796</c:v>
                </c:pt>
                <c:pt idx="9">
                  <c:v>-21.794871794871796</c:v>
                </c:pt>
                <c:pt idx="10">
                  <c:v>-9.7948717948717956</c:v>
                </c:pt>
                <c:pt idx="11">
                  <c:v>20.205128205128204</c:v>
                </c:pt>
                <c:pt idx="12">
                  <c:v>37.205128205128204</c:v>
                </c:pt>
                <c:pt idx="13">
                  <c:v>52.205128205128204</c:v>
                </c:pt>
                <c:pt idx="14">
                  <c:v>30.205128205128204</c:v>
                </c:pt>
                <c:pt idx="15">
                  <c:v>-8.7948717948717956</c:v>
                </c:pt>
                <c:pt idx="16">
                  <c:v>-22.794871794871796</c:v>
                </c:pt>
                <c:pt idx="17">
                  <c:v>-24.794871794871796</c:v>
                </c:pt>
                <c:pt idx="18">
                  <c:v>-24.794871794871796</c:v>
                </c:pt>
                <c:pt idx="19">
                  <c:v>-24.794871794871796</c:v>
                </c:pt>
                <c:pt idx="20">
                  <c:v>-24.794871794871796</c:v>
                </c:pt>
                <c:pt idx="21">
                  <c:v>-21.794871794871796</c:v>
                </c:pt>
                <c:pt idx="22">
                  <c:v>-8.7948717948717956</c:v>
                </c:pt>
                <c:pt idx="23">
                  <c:v>12.205128205128204</c:v>
                </c:pt>
                <c:pt idx="24">
                  <c:v>33.205128205128204</c:v>
                </c:pt>
                <c:pt idx="25">
                  <c:v>34.205128205128204</c:v>
                </c:pt>
                <c:pt idx="26">
                  <c:v>19.205128205128204</c:v>
                </c:pt>
                <c:pt idx="27">
                  <c:v>3.2051282051282044</c:v>
                </c:pt>
                <c:pt idx="28">
                  <c:v>-22.794871794871796</c:v>
                </c:pt>
                <c:pt idx="29">
                  <c:v>-24.794871794871796</c:v>
                </c:pt>
                <c:pt idx="30">
                  <c:v>-24.794871794871796</c:v>
                </c:pt>
                <c:pt idx="31">
                  <c:v>-24.794871794871796</c:v>
                </c:pt>
                <c:pt idx="32">
                  <c:v>-24.794871794871796</c:v>
                </c:pt>
                <c:pt idx="33">
                  <c:v>-23.794871794871796</c:v>
                </c:pt>
                <c:pt idx="34">
                  <c:v>-12.794871794871796</c:v>
                </c:pt>
                <c:pt idx="35">
                  <c:v>4.2051282051282044</c:v>
                </c:pt>
                <c:pt idx="36">
                  <c:v>23.205128205128204</c:v>
                </c:pt>
                <c:pt idx="37">
                  <c:v>36.205128205128204</c:v>
                </c:pt>
                <c:pt idx="38">
                  <c:v>35.205128205128204</c:v>
                </c:pt>
                <c:pt idx="39">
                  <c:v>-8.7948717948717956</c:v>
                </c:pt>
                <c:pt idx="40">
                  <c:v>-23.794871794871796</c:v>
                </c:pt>
                <c:pt idx="41">
                  <c:v>-24.794871794871796</c:v>
                </c:pt>
                <c:pt idx="42">
                  <c:v>-24.794871794871796</c:v>
                </c:pt>
                <c:pt idx="43">
                  <c:v>-24.794871794871796</c:v>
                </c:pt>
                <c:pt idx="44">
                  <c:v>-24.794871794871796</c:v>
                </c:pt>
                <c:pt idx="45">
                  <c:v>-23.794871794871796</c:v>
                </c:pt>
                <c:pt idx="46">
                  <c:v>-4.7948717948717956</c:v>
                </c:pt>
                <c:pt idx="47">
                  <c:v>19.205128205128204</c:v>
                </c:pt>
                <c:pt idx="48">
                  <c:v>49.205128205128204</c:v>
                </c:pt>
                <c:pt idx="49">
                  <c:v>58.205128205128204</c:v>
                </c:pt>
                <c:pt idx="50">
                  <c:v>42.205128205128204</c:v>
                </c:pt>
                <c:pt idx="51">
                  <c:v>6.2051282051282044</c:v>
                </c:pt>
                <c:pt idx="52">
                  <c:v>-20.794871794871796</c:v>
                </c:pt>
                <c:pt idx="53">
                  <c:v>-24.794871794871796</c:v>
                </c:pt>
                <c:pt idx="54">
                  <c:v>-24.794871794871796</c:v>
                </c:pt>
                <c:pt idx="55">
                  <c:v>-24.794871794871796</c:v>
                </c:pt>
                <c:pt idx="56">
                  <c:v>-24.794871794871796</c:v>
                </c:pt>
                <c:pt idx="57">
                  <c:v>-21.794871794871796</c:v>
                </c:pt>
                <c:pt idx="58">
                  <c:v>-11.794871794871796</c:v>
                </c:pt>
                <c:pt idx="59">
                  <c:v>23.205128205128204</c:v>
                </c:pt>
                <c:pt idx="60">
                  <c:v>55.205128205128204</c:v>
                </c:pt>
                <c:pt idx="61">
                  <c:v>70.205128205128204</c:v>
                </c:pt>
                <c:pt idx="62">
                  <c:v>45.205128205128204</c:v>
                </c:pt>
                <c:pt idx="63">
                  <c:v>18.205128205128204</c:v>
                </c:pt>
                <c:pt idx="64">
                  <c:v>-18.794871794871796</c:v>
                </c:pt>
                <c:pt idx="65">
                  <c:v>-24.794871794871796</c:v>
                </c:pt>
                <c:pt idx="66">
                  <c:v>-24.794871794871796</c:v>
                </c:pt>
                <c:pt idx="67">
                  <c:v>-24.794871794871796</c:v>
                </c:pt>
                <c:pt idx="68">
                  <c:v>-24.794871794871796</c:v>
                </c:pt>
                <c:pt idx="69">
                  <c:v>-22.794871794871796</c:v>
                </c:pt>
                <c:pt idx="70">
                  <c:v>-16.794871794871796</c:v>
                </c:pt>
                <c:pt idx="71">
                  <c:v>4.2051282051282044</c:v>
                </c:pt>
                <c:pt idx="72">
                  <c:v>41.205128205128204</c:v>
                </c:pt>
                <c:pt idx="73">
                  <c:v>38.205128205128204</c:v>
                </c:pt>
                <c:pt idx="74">
                  <c:v>30.205128205128204</c:v>
                </c:pt>
                <c:pt idx="75">
                  <c:v>-4.7948717948717956</c:v>
                </c:pt>
                <c:pt idx="76">
                  <c:v>-23.794871794871796</c:v>
                </c:pt>
                <c:pt idx="77">
                  <c:v>-24.794871794871796</c:v>
                </c:pt>
                <c:pt idx="78">
                  <c:v>-24.794871794871796</c:v>
                </c:pt>
                <c:pt idx="79">
                  <c:v>-24.794871794871796</c:v>
                </c:pt>
                <c:pt idx="80">
                  <c:v>-24.794871794871796</c:v>
                </c:pt>
                <c:pt idx="81">
                  <c:v>-20.794871794871796</c:v>
                </c:pt>
                <c:pt idx="82">
                  <c:v>-6.7948717948717956</c:v>
                </c:pt>
                <c:pt idx="83">
                  <c:v>14.205128205128204</c:v>
                </c:pt>
                <c:pt idx="84">
                  <c:v>46.205128205128204</c:v>
                </c:pt>
                <c:pt idx="85">
                  <c:v>50.205128205128204</c:v>
                </c:pt>
                <c:pt idx="86">
                  <c:v>24.205128205128204</c:v>
                </c:pt>
                <c:pt idx="87">
                  <c:v>-2.7948717948717956</c:v>
                </c:pt>
                <c:pt idx="88">
                  <c:v>-22.794871794871796</c:v>
                </c:pt>
                <c:pt idx="89">
                  <c:v>-24.794871794871796</c:v>
                </c:pt>
                <c:pt idx="90">
                  <c:v>-24.794871794871796</c:v>
                </c:pt>
                <c:pt idx="91">
                  <c:v>-24.794871794871796</c:v>
                </c:pt>
                <c:pt idx="92">
                  <c:v>-24.794871794871796</c:v>
                </c:pt>
                <c:pt idx="93">
                  <c:v>-23.794871794871796</c:v>
                </c:pt>
                <c:pt idx="94">
                  <c:v>-13.794871794871796</c:v>
                </c:pt>
                <c:pt idx="95">
                  <c:v>21.205128205128204</c:v>
                </c:pt>
                <c:pt idx="96">
                  <c:v>63.205128205128204</c:v>
                </c:pt>
                <c:pt idx="97">
                  <c:v>91.205128205128204</c:v>
                </c:pt>
                <c:pt idx="98">
                  <c:v>91.205128205128204</c:v>
                </c:pt>
                <c:pt idx="99">
                  <c:v>43.205128205128204</c:v>
                </c:pt>
                <c:pt idx="100">
                  <c:v>-10.794871794871796</c:v>
                </c:pt>
                <c:pt idx="101">
                  <c:v>-24.794871794871796</c:v>
                </c:pt>
                <c:pt idx="102">
                  <c:v>-24.794871794871796</c:v>
                </c:pt>
                <c:pt idx="103">
                  <c:v>-24.794871794871796</c:v>
                </c:pt>
                <c:pt idx="104">
                  <c:v>-24.794871794871796</c:v>
                </c:pt>
                <c:pt idx="105">
                  <c:v>-23.794871794871796</c:v>
                </c:pt>
                <c:pt idx="106">
                  <c:v>-9.7948717948717956</c:v>
                </c:pt>
                <c:pt idx="107">
                  <c:v>10.205128205128204</c:v>
                </c:pt>
                <c:pt idx="108">
                  <c:v>33.205128205128204</c:v>
                </c:pt>
                <c:pt idx="109">
                  <c:v>51.205128205128204</c:v>
                </c:pt>
                <c:pt idx="110">
                  <c:v>50.205128205128204</c:v>
                </c:pt>
                <c:pt idx="111">
                  <c:v>8.2051282051282044</c:v>
                </c:pt>
                <c:pt idx="112">
                  <c:v>-22.794871794871796</c:v>
                </c:pt>
                <c:pt idx="113">
                  <c:v>-24.794871794871796</c:v>
                </c:pt>
                <c:pt idx="114">
                  <c:v>-24.794871794871796</c:v>
                </c:pt>
                <c:pt idx="115">
                  <c:v>-24.794871794871796</c:v>
                </c:pt>
                <c:pt idx="116">
                  <c:v>-24.794871794871796</c:v>
                </c:pt>
              </c:numCache>
            </c:numRef>
          </c:yVal>
        </c:ser>
        <c:ser>
          <c:idx val="1"/>
          <c:order val="1"/>
          <c:tx>
            <c:v>NLDAS</c:v>
          </c:tx>
          <c:marker>
            <c:symbol val="none"/>
          </c:marker>
          <c:yVal>
            <c:numRef>
              <c:f>SWE!$O$3:$O$119</c:f>
              <c:numCache>
                <c:formatCode>0.0</c:formatCode>
                <c:ptCount val="117"/>
                <c:pt idx="0">
                  <c:v>23.501594509876924</c:v>
                </c:pt>
                <c:pt idx="1">
                  <c:v>70.652106630817215</c:v>
                </c:pt>
                <c:pt idx="2">
                  <c:v>109.32005863577224</c:v>
                </c:pt>
                <c:pt idx="3">
                  <c:v>68.17423447102324</c:v>
                </c:pt>
                <c:pt idx="4">
                  <c:v>-29.423205413885974</c:v>
                </c:pt>
                <c:pt idx="5">
                  <c:v>-71.956453312629122</c:v>
                </c:pt>
                <c:pt idx="6">
                  <c:v>-73.026957313410122</c:v>
                </c:pt>
                <c:pt idx="7">
                  <c:v>-73.030595813404602</c:v>
                </c:pt>
                <c:pt idx="8">
                  <c:v>-72.896559312923074</c:v>
                </c:pt>
                <c:pt idx="9">
                  <c:v>-71.901615314298567</c:v>
                </c:pt>
                <c:pt idx="10">
                  <c:v>-42.842953307920972</c:v>
                </c:pt>
                <c:pt idx="11">
                  <c:v>26.556778644180028</c:v>
                </c:pt>
                <c:pt idx="12">
                  <c:v>72.941418663194227</c:v>
                </c:pt>
                <c:pt idx="13">
                  <c:v>121.28879481478323</c:v>
                </c:pt>
                <c:pt idx="14">
                  <c:v>123.31071442785922</c:v>
                </c:pt>
                <c:pt idx="15">
                  <c:v>22.498634587096632</c:v>
                </c:pt>
                <c:pt idx="16">
                  <c:v>-60.487573246181768</c:v>
                </c:pt>
                <c:pt idx="17">
                  <c:v>-72.718429312501783</c:v>
                </c:pt>
                <c:pt idx="18">
                  <c:v>-73.028755313395152</c:v>
                </c:pt>
                <c:pt idx="19">
                  <c:v>-73.031311438400664</c:v>
                </c:pt>
                <c:pt idx="20">
                  <c:v>-72.994250313385166</c:v>
                </c:pt>
                <c:pt idx="21">
                  <c:v>-69.34337132088632</c:v>
                </c:pt>
                <c:pt idx="22">
                  <c:v>-43.949713258898271</c:v>
                </c:pt>
                <c:pt idx="23">
                  <c:v>3.4626427926553305</c:v>
                </c:pt>
                <c:pt idx="24">
                  <c:v>49.151850841908228</c:v>
                </c:pt>
                <c:pt idx="25">
                  <c:v>69.849130841302227</c:v>
                </c:pt>
                <c:pt idx="26">
                  <c:v>53.807194564944226</c:v>
                </c:pt>
                <c:pt idx="27">
                  <c:v>29.681114669440234</c:v>
                </c:pt>
                <c:pt idx="28">
                  <c:v>-58.670421328420176</c:v>
                </c:pt>
                <c:pt idx="29">
                  <c:v>-72.955749311456273</c:v>
                </c:pt>
                <c:pt idx="30">
                  <c:v>-73.029218313396868</c:v>
                </c:pt>
                <c:pt idx="31">
                  <c:v>-73.028002875902899</c:v>
                </c:pt>
                <c:pt idx="32">
                  <c:v>-72.989576313311161</c:v>
                </c:pt>
                <c:pt idx="33">
                  <c:v>-72.134247310340243</c:v>
                </c:pt>
                <c:pt idx="34">
                  <c:v>-42.967861322838672</c:v>
                </c:pt>
                <c:pt idx="35">
                  <c:v>-1.892309310616767</c:v>
                </c:pt>
                <c:pt idx="36">
                  <c:v>63.738890766437223</c:v>
                </c:pt>
                <c:pt idx="37">
                  <c:v>128.50527489758622</c:v>
                </c:pt>
                <c:pt idx="38">
                  <c:v>154.79257085177221</c:v>
                </c:pt>
                <c:pt idx="39">
                  <c:v>82.072570579002232</c:v>
                </c:pt>
                <c:pt idx="40">
                  <c:v>-35.809301265489871</c:v>
                </c:pt>
                <c:pt idx="41">
                  <c:v>-72.637093314615882</c:v>
                </c:pt>
                <c:pt idx="42">
                  <c:v>-73.031605313423597</c:v>
                </c:pt>
                <c:pt idx="43">
                  <c:v>-73.028327438400211</c:v>
                </c:pt>
                <c:pt idx="44">
                  <c:v>-72.913871313393912</c:v>
                </c:pt>
                <c:pt idx="45">
                  <c:v>-71.420094811779379</c:v>
                </c:pt>
                <c:pt idx="46">
                  <c:v>-34.782885316930575</c:v>
                </c:pt>
                <c:pt idx="47">
                  <c:v>41.287226672625224</c:v>
                </c:pt>
                <c:pt idx="48">
                  <c:v>117.88489060190123</c:v>
                </c:pt>
                <c:pt idx="49">
                  <c:v>161.30741867168422</c:v>
                </c:pt>
                <c:pt idx="50">
                  <c:v>179.95068288668625</c:v>
                </c:pt>
                <c:pt idx="51">
                  <c:v>121.19628267498122</c:v>
                </c:pt>
                <c:pt idx="52">
                  <c:v>-9.6952692777722689</c:v>
                </c:pt>
                <c:pt idx="53">
                  <c:v>-70.425669329079199</c:v>
                </c:pt>
                <c:pt idx="54">
                  <c:v>-73.032317313409393</c:v>
                </c:pt>
                <c:pt idx="55">
                  <c:v>-73.028267813402792</c:v>
                </c:pt>
                <c:pt idx="56">
                  <c:v>-72.97349543799676</c:v>
                </c:pt>
                <c:pt idx="57">
                  <c:v>-71.645581316431162</c:v>
                </c:pt>
                <c:pt idx="58">
                  <c:v>-51.908357297958673</c:v>
                </c:pt>
                <c:pt idx="59">
                  <c:v>7.0463545707298323</c:v>
                </c:pt>
                <c:pt idx="60">
                  <c:v>80.747050883887241</c:v>
                </c:pt>
                <c:pt idx="61">
                  <c:v>154.18673091007923</c:v>
                </c:pt>
                <c:pt idx="62">
                  <c:v>162.1931148175002</c:v>
                </c:pt>
                <c:pt idx="63">
                  <c:v>139.26940287900521</c:v>
                </c:pt>
                <c:pt idx="64">
                  <c:v>-3.098501369316466</c:v>
                </c:pt>
                <c:pt idx="65">
                  <c:v>-72.249269315124366</c:v>
                </c:pt>
                <c:pt idx="66">
                  <c:v>-73.030937313430286</c:v>
                </c:pt>
                <c:pt idx="67">
                  <c:v>-73.026203313386773</c:v>
                </c:pt>
                <c:pt idx="68">
                  <c:v>-73.007880813379145</c:v>
                </c:pt>
                <c:pt idx="69">
                  <c:v>-71.927188313743855</c:v>
                </c:pt>
                <c:pt idx="70">
                  <c:v>-60.724389332134869</c:v>
                </c:pt>
                <c:pt idx="71">
                  <c:v>-15.522597239496072</c:v>
                </c:pt>
                <c:pt idx="72">
                  <c:v>76.182762591509217</c:v>
                </c:pt>
                <c:pt idx="73">
                  <c:v>107.21373874492822</c:v>
                </c:pt>
                <c:pt idx="74">
                  <c:v>129.70580244096323</c:v>
                </c:pt>
                <c:pt idx="75">
                  <c:v>82.784538820159227</c:v>
                </c:pt>
                <c:pt idx="76">
                  <c:v>-24.22722136238017</c:v>
                </c:pt>
                <c:pt idx="77">
                  <c:v>-72.514869308377484</c:v>
                </c:pt>
                <c:pt idx="78">
                  <c:v>-73.031023313419098</c:v>
                </c:pt>
                <c:pt idx="79">
                  <c:v>-73.030726188399811</c:v>
                </c:pt>
                <c:pt idx="80">
                  <c:v>-73.018550625891478</c:v>
                </c:pt>
                <c:pt idx="81">
                  <c:v>-69.782498311129629</c:v>
                </c:pt>
                <c:pt idx="82">
                  <c:v>-42.082101326610569</c:v>
                </c:pt>
                <c:pt idx="83">
                  <c:v>4.5783305215893222</c:v>
                </c:pt>
                <c:pt idx="84">
                  <c:v>51.720890697721231</c:v>
                </c:pt>
                <c:pt idx="85">
                  <c:v>75.656538636406239</c:v>
                </c:pt>
                <c:pt idx="86">
                  <c:v>57.026826769301223</c:v>
                </c:pt>
                <c:pt idx="87">
                  <c:v>18.551162793008729</c:v>
                </c:pt>
                <c:pt idx="88">
                  <c:v>-54.295077298357072</c:v>
                </c:pt>
                <c:pt idx="89">
                  <c:v>-72.818949314470046</c:v>
                </c:pt>
                <c:pt idx="90">
                  <c:v>-73.029573313456012</c:v>
                </c:pt>
                <c:pt idx="91">
                  <c:v>-73.026700813394086</c:v>
                </c:pt>
                <c:pt idx="92">
                  <c:v>-72.936280563780869</c:v>
                </c:pt>
                <c:pt idx="93">
                  <c:v>-72.267971064092308</c:v>
                </c:pt>
                <c:pt idx="94">
                  <c:v>-53.58438132643127</c:v>
                </c:pt>
                <c:pt idx="95">
                  <c:v>11.382426645537933</c:v>
                </c:pt>
                <c:pt idx="96">
                  <c:v>86.42748253524924</c:v>
                </c:pt>
                <c:pt idx="97">
                  <c:v>156.93649081694525</c:v>
                </c:pt>
                <c:pt idx="98">
                  <c:v>202.15439490871125</c:v>
                </c:pt>
                <c:pt idx="99">
                  <c:v>189.66617052690924</c:v>
                </c:pt>
                <c:pt idx="100">
                  <c:v>51.076634771189234</c:v>
                </c:pt>
                <c:pt idx="101">
                  <c:v>-64.623077306785959</c:v>
                </c:pt>
                <c:pt idx="102">
                  <c:v>-72.943493311973398</c:v>
                </c:pt>
                <c:pt idx="103">
                  <c:v>-73.03085331341903</c:v>
                </c:pt>
                <c:pt idx="104">
                  <c:v>-73.007973375876617</c:v>
                </c:pt>
                <c:pt idx="105">
                  <c:v>-71.727018315619603</c:v>
                </c:pt>
                <c:pt idx="106">
                  <c:v>-39.11548526844367</c:v>
                </c:pt>
                <c:pt idx="107">
                  <c:v>13.403586753463529</c:v>
                </c:pt>
                <c:pt idx="108">
                  <c:v>79.013754667226223</c:v>
                </c:pt>
                <c:pt idx="109">
                  <c:v>139.61141891422824</c:v>
                </c:pt>
                <c:pt idx="110">
                  <c:v>180.42009051776125</c:v>
                </c:pt>
                <c:pt idx="111">
                  <c:v>119.44140285897224</c:v>
                </c:pt>
                <c:pt idx="112">
                  <c:v>-21.178037270524172</c:v>
                </c:pt>
                <c:pt idx="113">
                  <c:v>-69.764597309123602</c:v>
                </c:pt>
                <c:pt idx="114">
                  <c:v>-73.026001313252891</c:v>
                </c:pt>
                <c:pt idx="115">
                  <c:v>-73.029435063397273</c:v>
                </c:pt>
                <c:pt idx="116">
                  <c:v>-73.019048063405464</c:v>
                </c:pt>
              </c:numCache>
            </c:numRef>
          </c:yVal>
        </c:ser>
        <c:dLbls/>
        <c:axId val="62460288"/>
        <c:axId val="62461824"/>
      </c:scatterChart>
      <c:valAx>
        <c:axId val="62460288"/>
        <c:scaling>
          <c:orientation val="minMax"/>
        </c:scaling>
        <c:axPos val="b"/>
        <c:tickLblPos val="nextTo"/>
        <c:crossAx val="62461824"/>
        <c:crosses val="autoZero"/>
        <c:crossBetween val="midCat"/>
      </c:valAx>
      <c:valAx>
        <c:axId val="624618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SWE (mm)</a:t>
                </a:r>
              </a:p>
            </c:rich>
          </c:tx>
          <c:layout>
            <c:manualLayout>
              <c:xMode val="edge"/>
              <c:yMode val="edge"/>
              <c:x val="2.5000000000000005E-2"/>
              <c:y val="0.34167639339200412"/>
            </c:manualLayout>
          </c:layout>
        </c:title>
        <c:numFmt formatCode="0.0" sourceLinked="1"/>
        <c:tickLblPos val="nextTo"/>
        <c:crossAx val="6246028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8597632"/>
        <c:axId val="68599808"/>
      </c:scatterChart>
      <c:valAx>
        <c:axId val="68597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" sourceLinked="1"/>
        <c:tickLblPos val="nextTo"/>
        <c:crossAx val="68599808"/>
        <c:crossesAt val="-150"/>
        <c:crossBetween val="midCat"/>
      </c:valAx>
      <c:valAx>
        <c:axId val="685998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107"/>
            </c:manualLayout>
          </c:layout>
        </c:title>
        <c:numFmt formatCode="General" sourceLinked="1"/>
        <c:tickLblPos val="nextTo"/>
        <c:crossAx val="68597632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8690304"/>
        <c:axId val="68692224"/>
      </c:scatterChart>
      <c:valAx>
        <c:axId val="68690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April</a:t>
                </a:r>
              </a:p>
            </c:rich>
          </c:tx>
        </c:title>
        <c:numFmt formatCode="0" sourceLinked="1"/>
        <c:tickLblPos val="nextTo"/>
        <c:crossAx val="68692224"/>
        <c:crossesAt val="-120"/>
        <c:crossBetween val="midCat"/>
      </c:valAx>
      <c:valAx>
        <c:axId val="68692224"/>
        <c:scaling>
          <c:orientation val="minMax"/>
          <c:max val="25"/>
          <c:min val="-12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68690304"/>
        <c:crosses val="autoZero"/>
        <c:crossBetween val="midCat"/>
        <c:majorUnit val="25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8741760"/>
        <c:axId val="68625152"/>
      </c:scatterChart>
      <c:valAx>
        <c:axId val="68741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.0" sourceLinked="1"/>
        <c:tickLblPos val="nextTo"/>
        <c:crossAx val="68625152"/>
        <c:crossesAt val="-120"/>
        <c:crossBetween val="midCat"/>
      </c:valAx>
      <c:valAx>
        <c:axId val="68625152"/>
        <c:scaling>
          <c:orientation val="minMax"/>
          <c:min val="-12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8741760"/>
        <c:crosses val="autoZero"/>
        <c:crossBetween val="midCat"/>
        <c:majorUnit val="20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8654208"/>
        <c:axId val="68656128"/>
      </c:scatterChart>
      <c:valAx>
        <c:axId val="68654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April</a:t>
                </a:r>
              </a:p>
            </c:rich>
          </c:tx>
        </c:title>
        <c:numFmt formatCode="0.0" sourceLinked="1"/>
        <c:tickLblPos val="nextTo"/>
        <c:crossAx val="68656128"/>
        <c:crossesAt val="-120"/>
        <c:crossBetween val="midCat"/>
      </c:valAx>
      <c:valAx>
        <c:axId val="68656128"/>
        <c:scaling>
          <c:orientation val="minMax"/>
          <c:min val="-12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8654208"/>
        <c:crosses val="autoZero"/>
        <c:crossBetween val="midCat"/>
        <c:majorUnit val="20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9275008"/>
        <c:axId val="69293568"/>
      </c:scatterChart>
      <c:valAx>
        <c:axId val="69275008"/>
        <c:scaling>
          <c:orientation val="minMax"/>
          <c:max val="150"/>
          <c:min val="-2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June</a:t>
                </a:r>
              </a:p>
            </c:rich>
          </c:tx>
        </c:title>
        <c:numFmt formatCode="0.0" sourceLinked="1"/>
        <c:tickLblPos val="nextTo"/>
        <c:crossAx val="69293568"/>
        <c:crossesAt val="-120"/>
        <c:crossBetween val="midCat"/>
        <c:majorUnit val="50"/>
      </c:valAx>
      <c:valAx>
        <c:axId val="69293568"/>
        <c:scaling>
          <c:orientation val="minMax"/>
          <c:min val="-12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9275008"/>
        <c:crossesAt val="-25"/>
        <c:crossBetween val="midCat"/>
        <c:majorUnit val="20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9330816"/>
        <c:axId val="69599232"/>
      </c:scatterChart>
      <c:valAx>
        <c:axId val="69330816"/>
        <c:scaling>
          <c:orientation val="minMax"/>
          <c:max val="200"/>
          <c:min val="-2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June</a:t>
                </a:r>
              </a:p>
            </c:rich>
          </c:tx>
        </c:title>
        <c:numFmt formatCode="0" sourceLinked="1"/>
        <c:tickLblPos val="nextTo"/>
        <c:crossAx val="69599232"/>
        <c:crossesAt val="-120"/>
        <c:crossBetween val="midCat"/>
        <c:majorUnit val="50"/>
      </c:valAx>
      <c:valAx>
        <c:axId val="69599232"/>
        <c:scaling>
          <c:orientation val="minMax"/>
          <c:max val="25"/>
          <c:min val="-12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69330816"/>
        <c:crossesAt val="-25"/>
        <c:crossBetween val="midCat"/>
        <c:majorUnit val="25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9636480"/>
        <c:axId val="69638400"/>
      </c:scatterChart>
      <c:valAx>
        <c:axId val="69636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June</a:t>
                </a:r>
              </a:p>
            </c:rich>
          </c:tx>
        </c:title>
        <c:numFmt formatCode="0" sourceLinked="1"/>
        <c:tickLblPos val="nextTo"/>
        <c:crossAx val="69638400"/>
        <c:crossesAt val="-120"/>
        <c:crossBetween val="midCat"/>
      </c:valAx>
      <c:valAx>
        <c:axId val="69638400"/>
        <c:scaling>
          <c:orientation val="minMax"/>
          <c:max val="25"/>
          <c:min val="-12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69636480"/>
        <c:crosses val="autoZero"/>
        <c:crossBetween val="midCat"/>
        <c:majorUnit val="25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9659264"/>
        <c:axId val="69677824"/>
      </c:scatterChart>
      <c:valAx>
        <c:axId val="69659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" sourceLinked="1"/>
        <c:tickLblPos val="nextTo"/>
        <c:crossAx val="69677824"/>
        <c:crossesAt val="-150"/>
        <c:crossBetween val="midCat"/>
      </c:valAx>
      <c:valAx>
        <c:axId val="696778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69659264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9715072"/>
        <c:axId val="69716992"/>
      </c:scatterChart>
      <c:valAx>
        <c:axId val="69715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" sourceLinked="1"/>
        <c:tickLblPos val="nextTo"/>
        <c:crossAx val="69716992"/>
        <c:crossesAt val="-150"/>
        <c:crossBetween val="midCat"/>
      </c:valAx>
      <c:valAx>
        <c:axId val="697169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69715072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126464"/>
        <c:axId val="78153216"/>
      </c:scatterChart>
      <c:valAx>
        <c:axId val="78126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.0" sourceLinked="1"/>
        <c:tickLblPos val="nextTo"/>
        <c:crossAx val="78153216"/>
        <c:crossesAt val="-120"/>
        <c:crossBetween val="midCat"/>
      </c:valAx>
      <c:valAx>
        <c:axId val="78153216"/>
        <c:scaling>
          <c:orientation val="minMax"/>
          <c:min val="-12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TWS August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78126464"/>
        <c:crosses val="autoZero"/>
        <c:crossBetween val="midCat"/>
        <c:majorUnit val="20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Snake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GLDAS</c:v>
          </c:tx>
          <c:marker>
            <c:symbol val="none"/>
          </c:marker>
          <c:yVal>
            <c:numRef>
              <c:f>SWE!$S$3:$S$119</c:f>
              <c:numCache>
                <c:formatCode>0.0</c:formatCode>
                <c:ptCount val="117"/>
                <c:pt idx="0">
                  <c:v>3.4273504273504276</c:v>
                </c:pt>
                <c:pt idx="1">
                  <c:v>4.4273504273504276</c:v>
                </c:pt>
                <c:pt idx="2">
                  <c:v>0.42735042735042761</c:v>
                </c:pt>
                <c:pt idx="3">
                  <c:v>-3.5726495726495724</c:v>
                </c:pt>
                <c:pt idx="4">
                  <c:v>-4.5726495726495724</c:v>
                </c:pt>
                <c:pt idx="5">
                  <c:v>-5.5726495726495724</c:v>
                </c:pt>
                <c:pt idx="6">
                  <c:v>-5.5726495726495724</c:v>
                </c:pt>
                <c:pt idx="7">
                  <c:v>-5.5726495726495724</c:v>
                </c:pt>
                <c:pt idx="8">
                  <c:v>-5.5726495726495724</c:v>
                </c:pt>
                <c:pt idx="9">
                  <c:v>-5.5726495726495724</c:v>
                </c:pt>
                <c:pt idx="10">
                  <c:v>-2.5726495726495724</c:v>
                </c:pt>
                <c:pt idx="11">
                  <c:v>1.4273504273504276</c:v>
                </c:pt>
                <c:pt idx="12">
                  <c:v>10.427350427350428</c:v>
                </c:pt>
                <c:pt idx="13">
                  <c:v>12.427350427350428</c:v>
                </c:pt>
                <c:pt idx="14">
                  <c:v>2.4273504273504276</c:v>
                </c:pt>
                <c:pt idx="15">
                  <c:v>-5.5726495726495724</c:v>
                </c:pt>
                <c:pt idx="16">
                  <c:v>-5.5726495726495724</c:v>
                </c:pt>
                <c:pt idx="17">
                  <c:v>-5.5726495726495724</c:v>
                </c:pt>
                <c:pt idx="18">
                  <c:v>-5.5726495726495724</c:v>
                </c:pt>
                <c:pt idx="19">
                  <c:v>-5.5726495726495724</c:v>
                </c:pt>
                <c:pt idx="20">
                  <c:v>-5.5726495726495724</c:v>
                </c:pt>
                <c:pt idx="21">
                  <c:v>-4.5726495726495724</c:v>
                </c:pt>
                <c:pt idx="22">
                  <c:v>-3.5726495726495724</c:v>
                </c:pt>
                <c:pt idx="23">
                  <c:v>-0.57264957264957239</c:v>
                </c:pt>
                <c:pt idx="24">
                  <c:v>7.4273504273504276</c:v>
                </c:pt>
                <c:pt idx="25">
                  <c:v>4.4273504273504276</c:v>
                </c:pt>
                <c:pt idx="26">
                  <c:v>-1.5726495726495724</c:v>
                </c:pt>
                <c:pt idx="27">
                  <c:v>-3.5726495726495724</c:v>
                </c:pt>
                <c:pt idx="28">
                  <c:v>-5.5726495726495724</c:v>
                </c:pt>
                <c:pt idx="29">
                  <c:v>-5.5726495726495724</c:v>
                </c:pt>
                <c:pt idx="30">
                  <c:v>-5.5726495726495724</c:v>
                </c:pt>
                <c:pt idx="31">
                  <c:v>-5.5726495726495724</c:v>
                </c:pt>
                <c:pt idx="32">
                  <c:v>-5.5726495726495724</c:v>
                </c:pt>
                <c:pt idx="33">
                  <c:v>-5.5726495726495724</c:v>
                </c:pt>
                <c:pt idx="34">
                  <c:v>-3.5726495726495724</c:v>
                </c:pt>
                <c:pt idx="35">
                  <c:v>6.4273504273504276</c:v>
                </c:pt>
                <c:pt idx="36">
                  <c:v>14.427350427350428</c:v>
                </c:pt>
                <c:pt idx="37">
                  <c:v>16.427350427350426</c:v>
                </c:pt>
                <c:pt idx="38">
                  <c:v>7.4273504273504276</c:v>
                </c:pt>
                <c:pt idx="39">
                  <c:v>0.42735042735042761</c:v>
                </c:pt>
                <c:pt idx="40">
                  <c:v>-5.5726495726495724</c:v>
                </c:pt>
                <c:pt idx="41">
                  <c:v>-5.5726495726495724</c:v>
                </c:pt>
                <c:pt idx="42">
                  <c:v>-5.5726495726495724</c:v>
                </c:pt>
                <c:pt idx="43">
                  <c:v>-5.5726495726495724</c:v>
                </c:pt>
                <c:pt idx="44">
                  <c:v>-5.5726495726495724</c:v>
                </c:pt>
                <c:pt idx="45">
                  <c:v>-5.5726495726495724</c:v>
                </c:pt>
                <c:pt idx="46">
                  <c:v>-3.5726495726495724</c:v>
                </c:pt>
                <c:pt idx="47">
                  <c:v>1.4273504273504276</c:v>
                </c:pt>
                <c:pt idx="48">
                  <c:v>7.4273504273504276</c:v>
                </c:pt>
                <c:pt idx="49">
                  <c:v>2.4273504273504276</c:v>
                </c:pt>
                <c:pt idx="50">
                  <c:v>-2.5726495726495724</c:v>
                </c:pt>
                <c:pt idx="51">
                  <c:v>-4.5726495726495724</c:v>
                </c:pt>
                <c:pt idx="52">
                  <c:v>-5.5726495726495724</c:v>
                </c:pt>
                <c:pt idx="53">
                  <c:v>-5.5726495726495724</c:v>
                </c:pt>
                <c:pt idx="54">
                  <c:v>-5.5726495726495724</c:v>
                </c:pt>
                <c:pt idx="55">
                  <c:v>-5.5726495726495724</c:v>
                </c:pt>
                <c:pt idx="56">
                  <c:v>-5.5726495726495724</c:v>
                </c:pt>
                <c:pt idx="57">
                  <c:v>-5.5726495726495724</c:v>
                </c:pt>
                <c:pt idx="58">
                  <c:v>-3.5726495726495724</c:v>
                </c:pt>
                <c:pt idx="59">
                  <c:v>6.4273504273504276</c:v>
                </c:pt>
                <c:pt idx="60">
                  <c:v>19.427350427350426</c:v>
                </c:pt>
                <c:pt idx="61">
                  <c:v>22.427350427350426</c:v>
                </c:pt>
                <c:pt idx="62">
                  <c:v>6.4273504273504276</c:v>
                </c:pt>
                <c:pt idx="63">
                  <c:v>-1.5726495726495724</c:v>
                </c:pt>
                <c:pt idx="64">
                  <c:v>-5.5726495726495724</c:v>
                </c:pt>
                <c:pt idx="65">
                  <c:v>-5.5726495726495724</c:v>
                </c:pt>
                <c:pt idx="66">
                  <c:v>-5.5726495726495724</c:v>
                </c:pt>
                <c:pt idx="67">
                  <c:v>-5.5726495726495724</c:v>
                </c:pt>
                <c:pt idx="68">
                  <c:v>-5.5726495726495724</c:v>
                </c:pt>
                <c:pt idx="69">
                  <c:v>-5.5726495726495724</c:v>
                </c:pt>
                <c:pt idx="70">
                  <c:v>-4.5726495726495724</c:v>
                </c:pt>
                <c:pt idx="71">
                  <c:v>3.4273504273504276</c:v>
                </c:pt>
                <c:pt idx="72">
                  <c:v>13.427350427350428</c:v>
                </c:pt>
                <c:pt idx="73">
                  <c:v>10.427350427350428</c:v>
                </c:pt>
                <c:pt idx="74">
                  <c:v>0.42735042735042761</c:v>
                </c:pt>
                <c:pt idx="75">
                  <c:v>-3.5726495726495724</c:v>
                </c:pt>
                <c:pt idx="76">
                  <c:v>-5.5726495726495724</c:v>
                </c:pt>
                <c:pt idx="77">
                  <c:v>-5.5726495726495724</c:v>
                </c:pt>
                <c:pt idx="78">
                  <c:v>-5.5726495726495724</c:v>
                </c:pt>
                <c:pt idx="79">
                  <c:v>-5.5726495726495724</c:v>
                </c:pt>
                <c:pt idx="80">
                  <c:v>-5.5726495726495724</c:v>
                </c:pt>
                <c:pt idx="81">
                  <c:v>-4.5726495726495724</c:v>
                </c:pt>
                <c:pt idx="82">
                  <c:v>-3.5726495726495724</c:v>
                </c:pt>
                <c:pt idx="83">
                  <c:v>6.4273504273504276</c:v>
                </c:pt>
                <c:pt idx="84">
                  <c:v>19.427350427350426</c:v>
                </c:pt>
                <c:pt idx="85">
                  <c:v>22.427350427350426</c:v>
                </c:pt>
                <c:pt idx="86">
                  <c:v>4.4273504273504276</c:v>
                </c:pt>
                <c:pt idx="87">
                  <c:v>-2.5726495726495724</c:v>
                </c:pt>
                <c:pt idx="88">
                  <c:v>-5.5726495726495724</c:v>
                </c:pt>
                <c:pt idx="89">
                  <c:v>-5.5726495726495724</c:v>
                </c:pt>
                <c:pt idx="90">
                  <c:v>-5.5726495726495724</c:v>
                </c:pt>
                <c:pt idx="91">
                  <c:v>-5.5726495726495724</c:v>
                </c:pt>
                <c:pt idx="92">
                  <c:v>-5.5726495726495724</c:v>
                </c:pt>
                <c:pt idx="93">
                  <c:v>-5.5726495726495724</c:v>
                </c:pt>
                <c:pt idx="94">
                  <c:v>-0.57264957264957239</c:v>
                </c:pt>
                <c:pt idx="95">
                  <c:v>24.427350427350426</c:v>
                </c:pt>
                <c:pt idx="96">
                  <c:v>41.427350427350426</c:v>
                </c:pt>
                <c:pt idx="97">
                  <c:v>34.427350427350426</c:v>
                </c:pt>
                <c:pt idx="98">
                  <c:v>26.427350427350426</c:v>
                </c:pt>
                <c:pt idx="99">
                  <c:v>6.4273504273504276</c:v>
                </c:pt>
                <c:pt idx="100">
                  <c:v>-3.5726495726495724</c:v>
                </c:pt>
                <c:pt idx="101">
                  <c:v>-5.5726495726495724</c:v>
                </c:pt>
                <c:pt idx="102">
                  <c:v>-5.5726495726495724</c:v>
                </c:pt>
                <c:pt idx="103">
                  <c:v>-5.5726495726495724</c:v>
                </c:pt>
                <c:pt idx="104">
                  <c:v>-5.5726495726495724</c:v>
                </c:pt>
                <c:pt idx="105">
                  <c:v>-5.5726495726495724</c:v>
                </c:pt>
                <c:pt idx="106">
                  <c:v>-2.5726495726495724</c:v>
                </c:pt>
                <c:pt idx="107">
                  <c:v>-1.5726495726495724</c:v>
                </c:pt>
                <c:pt idx="108">
                  <c:v>4.4273504273504276</c:v>
                </c:pt>
                <c:pt idx="109">
                  <c:v>12.427350427350428</c:v>
                </c:pt>
                <c:pt idx="110">
                  <c:v>0.42735042735042761</c:v>
                </c:pt>
                <c:pt idx="111">
                  <c:v>-5.5726495726495724</c:v>
                </c:pt>
                <c:pt idx="112">
                  <c:v>-5.5726495726495724</c:v>
                </c:pt>
                <c:pt idx="113">
                  <c:v>-5.5726495726495724</c:v>
                </c:pt>
                <c:pt idx="114">
                  <c:v>-5.5726495726495724</c:v>
                </c:pt>
                <c:pt idx="115">
                  <c:v>-5.5726495726495724</c:v>
                </c:pt>
                <c:pt idx="116">
                  <c:v>-5.5726495726495724</c:v>
                </c:pt>
              </c:numCache>
            </c:numRef>
          </c:yVal>
        </c:ser>
        <c:ser>
          <c:idx val="1"/>
          <c:order val="1"/>
          <c:tx>
            <c:v>NLDAS</c:v>
          </c:tx>
          <c:marker>
            <c:symbol val="none"/>
          </c:marker>
          <c:yVal>
            <c:numRef>
              <c:f>SWE!$U$3:$U$119</c:f>
              <c:numCache>
                <c:formatCode>0.0</c:formatCode>
                <c:ptCount val="117"/>
                <c:pt idx="0">
                  <c:v>13.001042995510431</c:v>
                </c:pt>
                <c:pt idx="1">
                  <c:v>22.714872633423035</c:v>
                </c:pt>
                <c:pt idx="2">
                  <c:v>26.651257758888136</c:v>
                </c:pt>
                <c:pt idx="3">
                  <c:v>7.2068430439019338</c:v>
                </c:pt>
                <c:pt idx="4">
                  <c:v>-13.980312511761266</c:v>
                </c:pt>
                <c:pt idx="5">
                  <c:v>-21.389994012770558</c:v>
                </c:pt>
                <c:pt idx="6">
                  <c:v>-21.587129196236802</c:v>
                </c:pt>
                <c:pt idx="7">
                  <c:v>-21.587213397621444</c:v>
                </c:pt>
                <c:pt idx="8">
                  <c:v>-21.5791319739781</c:v>
                </c:pt>
                <c:pt idx="9">
                  <c:v>-21.494646788577409</c:v>
                </c:pt>
                <c:pt idx="10">
                  <c:v>-11.734905120657245</c:v>
                </c:pt>
                <c:pt idx="11">
                  <c:v>8.0742949239105357</c:v>
                </c:pt>
                <c:pt idx="12">
                  <c:v>50.791613369102436</c:v>
                </c:pt>
                <c:pt idx="13">
                  <c:v>62.924813250912138</c:v>
                </c:pt>
                <c:pt idx="14">
                  <c:v>38.855983837018435</c:v>
                </c:pt>
                <c:pt idx="15">
                  <c:v>-6.7857198383920654</c:v>
                </c:pt>
                <c:pt idx="16">
                  <c:v>-19.663364394203395</c:v>
                </c:pt>
                <c:pt idx="17">
                  <c:v>-21.340408818061498</c:v>
                </c:pt>
                <c:pt idx="18">
                  <c:v>-21.586877344377786</c:v>
                </c:pt>
                <c:pt idx="19">
                  <c:v>-21.585858536509239</c:v>
                </c:pt>
                <c:pt idx="20">
                  <c:v>-21.567930237864193</c:v>
                </c:pt>
                <c:pt idx="21">
                  <c:v>-20.878019007274336</c:v>
                </c:pt>
                <c:pt idx="22">
                  <c:v>-17.923456977950003</c:v>
                </c:pt>
                <c:pt idx="23">
                  <c:v>-3.6392977133534643</c:v>
                </c:pt>
                <c:pt idx="24">
                  <c:v>25.833065222710736</c:v>
                </c:pt>
                <c:pt idx="25">
                  <c:v>26.471272653016335</c:v>
                </c:pt>
                <c:pt idx="26">
                  <c:v>15.447672583865732</c:v>
                </c:pt>
                <c:pt idx="27">
                  <c:v>2.9295985249920342</c:v>
                </c:pt>
                <c:pt idx="28">
                  <c:v>-16.993512464876765</c:v>
                </c:pt>
                <c:pt idx="29">
                  <c:v>-21.300264387983649</c:v>
                </c:pt>
                <c:pt idx="30">
                  <c:v>-21.586627749470679</c:v>
                </c:pt>
                <c:pt idx="31">
                  <c:v>-21.585376649934897</c:v>
                </c:pt>
                <c:pt idx="32">
                  <c:v>-21.574523524917698</c:v>
                </c:pt>
                <c:pt idx="33">
                  <c:v>-21.510104196047394</c:v>
                </c:pt>
                <c:pt idx="34">
                  <c:v>-13.683068068266705</c:v>
                </c:pt>
                <c:pt idx="35">
                  <c:v>11.991887575458634</c:v>
                </c:pt>
                <c:pt idx="36">
                  <c:v>43.355020768094434</c:v>
                </c:pt>
                <c:pt idx="37">
                  <c:v>64.825494900851538</c:v>
                </c:pt>
                <c:pt idx="38">
                  <c:v>59.16913928146414</c:v>
                </c:pt>
                <c:pt idx="39">
                  <c:v>35.277702236961133</c:v>
                </c:pt>
                <c:pt idx="40">
                  <c:v>-7.1523421660281645</c:v>
                </c:pt>
                <c:pt idx="41">
                  <c:v>-20.991305124996423</c:v>
                </c:pt>
                <c:pt idx="42">
                  <c:v>-21.587331048094736</c:v>
                </c:pt>
                <c:pt idx="43">
                  <c:v>-21.585025781868893</c:v>
                </c:pt>
                <c:pt idx="44">
                  <c:v>-21.556584983229413</c:v>
                </c:pt>
                <c:pt idx="45">
                  <c:v>-21.021549102097595</c:v>
                </c:pt>
                <c:pt idx="46">
                  <c:v>-13.777594014842006</c:v>
                </c:pt>
                <c:pt idx="47">
                  <c:v>2.8819541272642333</c:v>
                </c:pt>
                <c:pt idx="48">
                  <c:v>25.393094908375133</c:v>
                </c:pt>
                <c:pt idx="49">
                  <c:v>26.742739267303634</c:v>
                </c:pt>
                <c:pt idx="50">
                  <c:v>22.380635642184835</c:v>
                </c:pt>
                <c:pt idx="51">
                  <c:v>1.3749170619856343</c:v>
                </c:pt>
                <c:pt idx="52">
                  <c:v>-17.036786592725903</c:v>
                </c:pt>
                <c:pt idx="53">
                  <c:v>-21.383571791919461</c:v>
                </c:pt>
                <c:pt idx="54">
                  <c:v>-21.587631048092277</c:v>
                </c:pt>
                <c:pt idx="55">
                  <c:v>-21.586008131412491</c:v>
                </c:pt>
                <c:pt idx="56">
                  <c:v>-21.569689265630089</c:v>
                </c:pt>
                <c:pt idx="57">
                  <c:v>-21.224418084163645</c:v>
                </c:pt>
                <c:pt idx="58">
                  <c:v>-17.742631048876376</c:v>
                </c:pt>
                <c:pt idx="59">
                  <c:v>-0.31270509478466479</c:v>
                </c:pt>
                <c:pt idx="60">
                  <c:v>38.286546668054136</c:v>
                </c:pt>
                <c:pt idx="61">
                  <c:v>74.016517202083335</c:v>
                </c:pt>
                <c:pt idx="62">
                  <c:v>58.379835522502034</c:v>
                </c:pt>
                <c:pt idx="63">
                  <c:v>41.146561377152736</c:v>
                </c:pt>
                <c:pt idx="64">
                  <c:v>-4.5349199492406669</c:v>
                </c:pt>
                <c:pt idx="65">
                  <c:v>-20.649290312973918</c:v>
                </c:pt>
                <c:pt idx="66">
                  <c:v>-21.583853270323164</c:v>
                </c:pt>
                <c:pt idx="67">
                  <c:v>-21.586515943917188</c:v>
                </c:pt>
                <c:pt idx="68">
                  <c:v>-21.581462240195421</c:v>
                </c:pt>
                <c:pt idx="69">
                  <c:v>-21.010594010065308</c:v>
                </c:pt>
                <c:pt idx="70">
                  <c:v>-18.311982901043436</c:v>
                </c:pt>
                <c:pt idx="71">
                  <c:v>0.12259118642173661</c:v>
                </c:pt>
                <c:pt idx="72">
                  <c:v>43.756383675738235</c:v>
                </c:pt>
                <c:pt idx="73">
                  <c:v>39.646205983288738</c:v>
                </c:pt>
                <c:pt idx="74">
                  <c:v>29.516043027739137</c:v>
                </c:pt>
                <c:pt idx="75">
                  <c:v>13.869494909523233</c:v>
                </c:pt>
                <c:pt idx="76">
                  <c:v>-12.598638442727445</c:v>
                </c:pt>
                <c:pt idx="77">
                  <c:v>-21.442097713703358</c:v>
                </c:pt>
                <c:pt idx="78">
                  <c:v>-21.5870736406875</c:v>
                </c:pt>
                <c:pt idx="79">
                  <c:v>-21.586203270304104</c:v>
                </c:pt>
                <c:pt idx="80">
                  <c:v>-21.584162298080223</c:v>
                </c:pt>
                <c:pt idx="81">
                  <c:v>-20.880020862896437</c:v>
                </c:pt>
                <c:pt idx="82">
                  <c:v>-17.840794017695085</c:v>
                </c:pt>
                <c:pt idx="83">
                  <c:v>-6.2037347301728651</c:v>
                </c:pt>
                <c:pt idx="84">
                  <c:v>16.499568925982032</c:v>
                </c:pt>
                <c:pt idx="85">
                  <c:v>28.971880011635832</c:v>
                </c:pt>
                <c:pt idx="86">
                  <c:v>13.060413377998934</c:v>
                </c:pt>
                <c:pt idx="87">
                  <c:v>-1.1637198802618656</c:v>
                </c:pt>
                <c:pt idx="88">
                  <c:v>-17.446742160501067</c:v>
                </c:pt>
                <c:pt idx="89">
                  <c:v>-21.378712531315909</c:v>
                </c:pt>
                <c:pt idx="90">
                  <c:v>-21.586882899959797</c:v>
                </c:pt>
                <c:pt idx="91">
                  <c:v>-21.586558883731406</c:v>
                </c:pt>
                <c:pt idx="92">
                  <c:v>-21.582820862872783</c:v>
                </c:pt>
                <c:pt idx="93">
                  <c:v>-21.224145863661434</c:v>
                </c:pt>
                <c:pt idx="94">
                  <c:v>-12.054682905836765</c:v>
                </c:pt>
                <c:pt idx="95">
                  <c:v>26.440776441570932</c:v>
                </c:pt>
                <c:pt idx="96">
                  <c:v>56.539524415298928</c:v>
                </c:pt>
                <c:pt idx="97">
                  <c:v>60.06488754585753</c:v>
                </c:pt>
                <c:pt idx="98">
                  <c:v>61.23002821595874</c:v>
                </c:pt>
                <c:pt idx="99">
                  <c:v>51.742828208141631</c:v>
                </c:pt>
                <c:pt idx="100">
                  <c:v>15.050561627122136</c:v>
                </c:pt>
                <c:pt idx="101">
                  <c:v>-15.974208793513235</c:v>
                </c:pt>
                <c:pt idx="102">
                  <c:v>-21.476934752325541</c:v>
                </c:pt>
                <c:pt idx="103">
                  <c:v>-21.587049566606488</c:v>
                </c:pt>
                <c:pt idx="104">
                  <c:v>-21.584374913823552</c:v>
                </c:pt>
                <c:pt idx="105">
                  <c:v>-21.478493085216297</c:v>
                </c:pt>
                <c:pt idx="106">
                  <c:v>-13.731719924402256</c:v>
                </c:pt>
                <c:pt idx="107">
                  <c:v>-3.9835940146648667</c:v>
                </c:pt>
                <c:pt idx="108">
                  <c:v>15.268428280715838</c:v>
                </c:pt>
                <c:pt idx="109">
                  <c:v>32.982294745595738</c:v>
                </c:pt>
                <c:pt idx="110">
                  <c:v>27.019776476324132</c:v>
                </c:pt>
                <c:pt idx="111">
                  <c:v>-4.347571791215266</c:v>
                </c:pt>
                <c:pt idx="112">
                  <c:v>-19.741601428827437</c:v>
                </c:pt>
                <c:pt idx="113">
                  <c:v>-21.56057919734528</c:v>
                </c:pt>
                <c:pt idx="114">
                  <c:v>-21.587790307347515</c:v>
                </c:pt>
                <c:pt idx="115">
                  <c:v>-21.587256105957195</c:v>
                </c:pt>
                <c:pt idx="116">
                  <c:v>-21.586364728641165</c:v>
                </c:pt>
              </c:numCache>
            </c:numRef>
          </c:yVal>
        </c:ser>
        <c:dLbls/>
        <c:axId val="62483840"/>
        <c:axId val="62522496"/>
      </c:scatterChart>
      <c:valAx>
        <c:axId val="62483840"/>
        <c:scaling>
          <c:orientation val="minMax"/>
        </c:scaling>
        <c:axPos val="b"/>
        <c:tickLblPos val="nextTo"/>
        <c:crossAx val="62522496"/>
        <c:crosses val="autoZero"/>
        <c:crossBetween val="midCat"/>
      </c:valAx>
      <c:valAx>
        <c:axId val="625224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SWE (mm)</a:t>
                </a:r>
              </a:p>
            </c:rich>
          </c:tx>
          <c:layout>
            <c:manualLayout>
              <c:xMode val="edge"/>
              <c:yMode val="edge"/>
              <c:x val="3.055555555555561E-2"/>
              <c:y val="0.46324502084298297"/>
            </c:manualLayout>
          </c:layout>
        </c:title>
        <c:numFmt formatCode="0.0" sourceLinked="1"/>
        <c:tickLblPos val="nextTo"/>
        <c:crossAx val="62483840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383360"/>
        <c:axId val="78393728"/>
      </c:scatterChart>
      <c:valAx>
        <c:axId val="78383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.0" sourceLinked="1"/>
        <c:tickLblPos val="nextTo"/>
        <c:crossAx val="78393728"/>
        <c:crosses val="autoZero"/>
        <c:crossBetween val="midCat"/>
      </c:valAx>
      <c:valAx>
        <c:axId val="783937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78383360"/>
        <c:crosses val="autoZero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414976"/>
        <c:axId val="78416896"/>
      </c:scatterChart>
      <c:valAx>
        <c:axId val="78414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.0" sourceLinked="1"/>
        <c:tickLblPos val="nextTo"/>
        <c:crossAx val="78416896"/>
        <c:crosses val="autoZero"/>
        <c:crossBetween val="midCat"/>
      </c:valAx>
      <c:valAx>
        <c:axId val="784168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July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78414976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462976"/>
        <c:axId val="78464896"/>
      </c:scatterChart>
      <c:valAx>
        <c:axId val="7846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.0" sourceLinked="1"/>
        <c:tickLblPos val="nextTo"/>
        <c:crossAx val="78464896"/>
        <c:crosses val="autoZero"/>
        <c:crossBetween val="midCat"/>
      </c:valAx>
      <c:valAx>
        <c:axId val="784648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Sept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78462976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Upper 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490240"/>
        <c:axId val="78508800"/>
      </c:scatterChart>
      <c:valAx>
        <c:axId val="78490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78508800"/>
        <c:crosses val="autoZero"/>
        <c:crossBetween val="midCat"/>
      </c:valAx>
      <c:valAx>
        <c:axId val="785088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78490240"/>
        <c:crosses val="autoZero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Upper 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362112"/>
        <c:axId val="78364032"/>
      </c:scatterChart>
      <c:valAx>
        <c:axId val="78362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78364032"/>
        <c:crosses val="autoZero"/>
        <c:crossBetween val="midCat"/>
      </c:valAx>
      <c:valAx>
        <c:axId val="783640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Sept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78362112"/>
        <c:crosses val="autoZero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Upper 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598528"/>
        <c:axId val="78600448"/>
      </c:scatterChart>
      <c:valAx>
        <c:axId val="78598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78600448"/>
        <c:crosses val="autoZero"/>
        <c:crossBetween val="midCat"/>
      </c:valAx>
      <c:valAx>
        <c:axId val="786004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July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78598528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Snake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617600"/>
        <c:axId val="78627968"/>
      </c:scatterChart>
      <c:valAx>
        <c:axId val="78617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78627968"/>
        <c:crosses val="autoZero"/>
        <c:crossBetween val="midCat"/>
      </c:valAx>
      <c:valAx>
        <c:axId val="786279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78617600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Snake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681984"/>
        <c:axId val="78700544"/>
      </c:scatterChart>
      <c:valAx>
        <c:axId val="78681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78700544"/>
        <c:crosses val="autoZero"/>
        <c:crossBetween val="midCat"/>
      </c:valAx>
      <c:valAx>
        <c:axId val="787005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Sept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107"/>
            </c:manualLayout>
          </c:layout>
        </c:title>
        <c:numFmt formatCode="General" sourceLinked="1"/>
        <c:tickLblPos val="nextTo"/>
        <c:crossAx val="78681984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Snake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791424"/>
        <c:axId val="78793344"/>
      </c:scatterChart>
      <c:valAx>
        <c:axId val="7879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78793344"/>
        <c:crosses val="autoZero"/>
        <c:crossBetween val="midCat"/>
      </c:valAx>
      <c:valAx>
        <c:axId val="787933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July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8791424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761984"/>
        <c:axId val="78763904"/>
      </c:scatterChart>
      <c:valAx>
        <c:axId val="78761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</a:t>
                </a:r>
                <a:r>
                  <a:rPr lang="en-US" baseline="0"/>
                  <a:t> TWS</a:t>
                </a:r>
                <a:endParaRPr lang="en-US"/>
              </a:p>
            </c:rich>
          </c:tx>
        </c:title>
        <c:numFmt formatCode="0.00" sourceLinked="1"/>
        <c:tickLblPos val="nextTo"/>
        <c:crossAx val="78763904"/>
        <c:crosses val="autoZero"/>
        <c:crossBetween val="midCat"/>
      </c:valAx>
      <c:valAx>
        <c:axId val="787639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8761984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Snake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6914944"/>
        <c:axId val="66925312"/>
      </c:scatterChart>
      <c:valAx>
        <c:axId val="66914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66925312"/>
        <c:crosses val="autoZero"/>
        <c:crossBetween val="midCat"/>
      </c:valAx>
      <c:valAx>
        <c:axId val="669253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Sept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6914944"/>
        <c:crosses val="autoZero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UPC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8862976"/>
        <c:axId val="78873344"/>
      </c:scatterChart>
      <c:valAx>
        <c:axId val="7886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</a:t>
                </a:r>
                <a:r>
                  <a:rPr lang="en-US" baseline="0"/>
                  <a:t> TWS</a:t>
                </a:r>
                <a:endParaRPr lang="en-US"/>
              </a:p>
            </c:rich>
          </c:tx>
        </c:title>
        <c:numFmt formatCode="0.00" sourceLinked="1"/>
        <c:tickLblPos val="nextTo"/>
        <c:crossAx val="78873344"/>
        <c:crosses val="autoZero"/>
        <c:crossBetween val="midCat"/>
      </c:valAx>
      <c:valAx>
        <c:axId val="788733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8862976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SNK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SnakeRiver!$C$117:$C$125</c:f>
              <c:numCache>
                <c:formatCode>0.00</c:formatCode>
                <c:ptCount val="9"/>
              </c:numCache>
            </c:numRef>
          </c:xVal>
          <c:yVal>
            <c:numRef>
              <c:f>SnakeRiver!$B$117:$B$125</c:f>
              <c:numCache>
                <c:formatCode>0.0</c:formatCode>
                <c:ptCount val="9"/>
              </c:numCache>
            </c:numRef>
          </c:yVal>
        </c:ser>
        <c:dLbls/>
        <c:axId val="78906880"/>
        <c:axId val="78908800"/>
      </c:scatterChart>
      <c:valAx>
        <c:axId val="78906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 TWS</a:t>
                </a:r>
              </a:p>
            </c:rich>
          </c:tx>
        </c:title>
        <c:numFmt formatCode="0.00" sourceLinked="1"/>
        <c:tickLblPos val="nextTo"/>
        <c:crossAx val="78908800"/>
        <c:crosses val="autoZero"/>
        <c:crossBetween val="midCat"/>
      </c:valAx>
      <c:valAx>
        <c:axId val="789088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4617834625673805E-2"/>
              <c:y val="0.34760880976834507"/>
            </c:manualLayout>
          </c:layout>
        </c:title>
        <c:numFmt formatCode="0.0" sourceLinked="1"/>
        <c:tickLblPos val="nextTo"/>
        <c:crossAx val="78906880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SNK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SnakeRiver!$B$117:$B$125</c:f>
              <c:numCache>
                <c:formatCode>0.0</c:formatCode>
                <c:ptCount val="9"/>
              </c:numCache>
            </c:numRef>
          </c:yVal>
        </c:ser>
        <c:dLbls/>
        <c:axId val="78954880"/>
        <c:axId val="78956800"/>
      </c:scatterChart>
      <c:valAx>
        <c:axId val="78954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78956800"/>
        <c:crosses val="autoZero"/>
        <c:crossBetween val="midCat"/>
      </c:valAx>
      <c:valAx>
        <c:axId val="789568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4617834625673805E-2"/>
              <c:y val="0.34760880976834507"/>
            </c:manualLayout>
          </c:layout>
        </c:title>
        <c:numFmt formatCode="0.0" sourceLinked="1"/>
        <c:tickLblPos val="nextTo"/>
        <c:crossAx val="78954880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SNK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SnakeRiver!$B$117:$B$125</c:f>
              <c:numCache>
                <c:formatCode>0.0</c:formatCode>
                <c:ptCount val="9"/>
              </c:numCache>
            </c:numRef>
          </c:yVal>
        </c:ser>
        <c:dLbls/>
        <c:axId val="79051776"/>
        <c:axId val="79074432"/>
      </c:scatterChart>
      <c:valAx>
        <c:axId val="79051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</a:t>
                </a:r>
              </a:p>
            </c:rich>
          </c:tx>
        </c:title>
        <c:numFmt formatCode="0" sourceLinked="1"/>
        <c:tickLblPos val="nextTo"/>
        <c:crossAx val="79074432"/>
        <c:crosses val="autoZero"/>
        <c:crossBetween val="midCat"/>
      </c:valAx>
      <c:valAx>
        <c:axId val="790744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4617834625673805E-2"/>
              <c:y val="0.34760880976834507"/>
            </c:manualLayout>
          </c:layout>
        </c:title>
        <c:numFmt formatCode="0.0" sourceLinked="1"/>
        <c:tickLblPos val="nextTo"/>
        <c:crossAx val="79051776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UPC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107968"/>
        <c:axId val="79118336"/>
      </c:scatterChart>
      <c:valAx>
        <c:axId val="79107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Apr</a:t>
                </a:r>
                <a:endParaRPr lang="en-US"/>
              </a:p>
            </c:rich>
          </c:tx>
        </c:title>
        <c:numFmt formatCode="0" sourceLinked="1"/>
        <c:tickLblPos val="nextTo"/>
        <c:crossAx val="79118336"/>
        <c:crosses val="autoZero"/>
        <c:crossBetween val="midCat"/>
      </c:valAx>
      <c:valAx>
        <c:axId val="791183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107968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UPC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155968"/>
        <c:axId val="79157888"/>
      </c:scatterChart>
      <c:valAx>
        <c:axId val="79155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Mar</a:t>
                </a:r>
                <a:endParaRPr lang="en-US"/>
              </a:p>
            </c:rich>
          </c:tx>
        </c:title>
        <c:numFmt formatCode="0" sourceLinked="1"/>
        <c:tickLblPos val="nextTo"/>
        <c:crossAx val="79157888"/>
        <c:crosses val="autoZero"/>
        <c:crossBetween val="midCat"/>
      </c:valAx>
      <c:valAx>
        <c:axId val="791578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155968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183232"/>
        <c:axId val="79197696"/>
      </c:scatterChart>
      <c:valAx>
        <c:axId val="79183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WS APR</a:t>
                </a:r>
                <a:endParaRPr lang="en-US"/>
              </a:p>
            </c:rich>
          </c:tx>
        </c:title>
        <c:numFmt formatCode="0.0" sourceLinked="1"/>
        <c:tickLblPos val="nextTo"/>
        <c:crossAx val="79197696"/>
        <c:crosses val="autoZero"/>
        <c:crossBetween val="midCat"/>
      </c:valAx>
      <c:valAx>
        <c:axId val="791976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183232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227136"/>
        <c:axId val="79241600"/>
      </c:scatterChart>
      <c:valAx>
        <c:axId val="79227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 MAR</a:t>
                </a:r>
                <a:endParaRPr lang="en-US"/>
              </a:p>
            </c:rich>
          </c:tx>
        </c:title>
        <c:numFmt formatCode="0.0" sourceLinked="1"/>
        <c:tickLblPos val="nextTo"/>
        <c:crossAx val="79241600"/>
        <c:crosses val="autoZero"/>
        <c:crossBetween val="midCat"/>
      </c:valAx>
      <c:valAx>
        <c:axId val="792416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227136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279232"/>
        <c:axId val="79281152"/>
      </c:scatterChart>
      <c:valAx>
        <c:axId val="79279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.0" sourceLinked="1"/>
        <c:tickLblPos val="nextTo"/>
        <c:crossAx val="79281152"/>
        <c:crosses val="autoZero"/>
        <c:crossBetween val="midCat"/>
      </c:valAx>
      <c:valAx>
        <c:axId val="792811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107"/>
            </c:manualLayout>
          </c:layout>
        </c:title>
        <c:numFmt formatCode="General" sourceLinked="1"/>
        <c:tickLblPos val="nextTo"/>
        <c:crossAx val="79279232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Upper Columbia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323136"/>
        <c:axId val="79325056"/>
      </c:scatterChart>
      <c:valAx>
        <c:axId val="79323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79325056"/>
        <c:crosses val="autoZero"/>
        <c:crossBetween val="midCat"/>
      </c:valAx>
      <c:valAx>
        <c:axId val="793250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79323136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Snake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6954752"/>
        <c:axId val="66956672"/>
      </c:scatterChart>
      <c:valAx>
        <c:axId val="66954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66956672"/>
        <c:crosses val="autoZero"/>
        <c:crossBetween val="midCat"/>
      </c:valAx>
      <c:valAx>
        <c:axId val="669566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6954752"/>
        <c:crosses val="autoZero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Snake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366784"/>
        <c:axId val="79385344"/>
      </c:scatterChart>
      <c:valAx>
        <c:axId val="79366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" sourceLinked="1"/>
        <c:tickLblPos val="nextTo"/>
        <c:crossAx val="79385344"/>
        <c:crosses val="autoZero"/>
        <c:crossBetween val="midCat"/>
      </c:valAx>
      <c:valAx>
        <c:axId val="793853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366784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0"/>
          <c:order val="1"/>
          <c:tx>
            <c:v>UPC</c:v>
          </c:tx>
          <c:spPr>
            <a:ln w="28575">
              <a:noFill/>
            </a:ln>
          </c:spPr>
          <c:trendline>
            <c:trendlineType val="linear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2"/>
          <c:tx>
            <c:v>SNK</c:v>
          </c:tx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SnakeRiver!$C$117:$C$125</c:f>
              <c:numCache>
                <c:formatCode>0.00</c:formatCode>
                <c:ptCount val="9"/>
              </c:numCache>
            </c:numRef>
          </c:xVal>
          <c:yVal>
            <c:numRef>
              <c:f>SnakeRiver!$B$117:$B$125</c:f>
              <c:numCache>
                <c:formatCode>0.0</c:formatCode>
                <c:ptCount val="9"/>
              </c:numCache>
            </c:numRef>
          </c:yVal>
        </c:ser>
        <c:dLbls/>
        <c:axId val="79431168"/>
        <c:axId val="79433088"/>
      </c:scatterChart>
      <c:valAx>
        <c:axId val="79431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</a:t>
                </a:r>
                <a:r>
                  <a:rPr lang="en-US" baseline="0"/>
                  <a:t> TWS</a:t>
                </a:r>
                <a:endParaRPr lang="en-US"/>
              </a:p>
            </c:rich>
          </c:tx>
        </c:title>
        <c:numFmt formatCode="0.00" sourceLinked="1"/>
        <c:tickLblPos val="nextTo"/>
        <c:crossAx val="79433088"/>
        <c:crosses val="autoZero"/>
        <c:crossBetween val="midCat"/>
      </c:valAx>
      <c:valAx>
        <c:axId val="794330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431168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SnakeRiver!$B$117:$B$125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linear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503360"/>
        <c:axId val="79505280"/>
      </c:scatterChart>
      <c:valAx>
        <c:axId val="79503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Apr</a:t>
                </a:r>
                <a:endParaRPr lang="en-US"/>
              </a:p>
            </c:rich>
          </c:tx>
        </c:title>
        <c:numFmt formatCode="0" sourceLinked="1"/>
        <c:tickLblPos val="nextTo"/>
        <c:crossAx val="79505280"/>
        <c:crosses val="autoZero"/>
        <c:crossBetween val="midCat"/>
      </c:valAx>
      <c:valAx>
        <c:axId val="795052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503360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SnakeRiver!$B$117:$B$125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linear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550720"/>
        <c:axId val="79556992"/>
      </c:scatterChart>
      <c:valAx>
        <c:axId val="79550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Mar</a:t>
                </a:r>
                <a:endParaRPr lang="en-US"/>
              </a:p>
            </c:rich>
          </c:tx>
        </c:title>
        <c:numFmt formatCode="0" sourceLinked="1"/>
        <c:tickLblPos val="nextTo"/>
        <c:crossAx val="79556992"/>
        <c:crosses val="autoZero"/>
        <c:crossBetween val="midCat"/>
      </c:valAx>
      <c:valAx>
        <c:axId val="795569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550720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29139969256535003"/>
                  <c:y val="2.2792150981127406E-2"/>
                </c:manualLayout>
              </c:layout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35095159280241206"/>
                  <c:y val="2.4401449818772705E-2"/>
                </c:manualLayout>
              </c:layout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2.0000943533454205E-2"/>
                  <c:y val="-2.6047744031996001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618816"/>
        <c:axId val="79620736"/>
      </c:scatterChart>
      <c:valAx>
        <c:axId val="79618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</a:t>
                </a:r>
              </a:p>
            </c:rich>
          </c:tx>
        </c:title>
        <c:numFmt formatCode="0.0" sourceLinked="1"/>
        <c:tickLblPos val="nextTo"/>
        <c:crossAx val="79620736"/>
        <c:crosses val="autoZero"/>
        <c:crossBetween val="midCat"/>
      </c:valAx>
      <c:valAx>
        <c:axId val="79620736"/>
        <c:scaling>
          <c:logBase val="10"/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107"/>
            </c:manualLayout>
          </c:layout>
        </c:title>
        <c:numFmt formatCode="General" sourceLinked="1"/>
        <c:tickLblPos val="nextTo"/>
        <c:crossAx val="79618816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SnakeRiver!$B$117:$B$125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678464"/>
        <c:axId val="79697024"/>
      </c:scatterChart>
      <c:valAx>
        <c:axId val="79678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Mar</a:t>
                </a:r>
                <a:endParaRPr lang="en-US"/>
              </a:p>
            </c:rich>
          </c:tx>
        </c:title>
        <c:numFmt formatCode="0" sourceLinked="1"/>
        <c:tickLblPos val="nextTo"/>
        <c:crossAx val="79697024"/>
        <c:crosses val="autoZero"/>
        <c:crossBetween val="midCat"/>
      </c:valAx>
      <c:valAx>
        <c:axId val="796970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678464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79730176"/>
        <c:axId val="79732096"/>
      </c:scatterChart>
      <c:valAx>
        <c:axId val="79730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Apr</a:t>
                </a:r>
              </a:p>
            </c:rich>
          </c:tx>
        </c:title>
        <c:numFmt formatCode="0.0" sourceLinked="1"/>
        <c:tickLblPos val="nextTo"/>
        <c:crossAx val="79732096"/>
        <c:crosses val="autoZero"/>
        <c:crossBetween val="midCat"/>
      </c:valAx>
      <c:valAx>
        <c:axId val="79732096"/>
        <c:scaling>
          <c:logBase val="10"/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79730176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SnakeRiver!$B$117:$B$125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0846848"/>
        <c:axId val="80848768"/>
      </c:scatterChart>
      <c:valAx>
        <c:axId val="80846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Apr</a:t>
                </a:r>
                <a:endParaRPr lang="en-US"/>
              </a:p>
            </c:rich>
          </c:tx>
        </c:title>
        <c:numFmt formatCode="0" sourceLinked="1"/>
        <c:tickLblPos val="nextTo"/>
        <c:crossAx val="80848768"/>
        <c:crosses val="autoZero"/>
        <c:crossBetween val="midCat"/>
      </c:valAx>
      <c:valAx>
        <c:axId val="808487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80846848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0"/>
          <c:order val="1"/>
          <c:tx>
            <c:v>UPC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2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SnakeRiver!$C$117:$C$125</c:f>
              <c:numCache>
                <c:formatCode>0.00</c:formatCode>
                <c:ptCount val="9"/>
              </c:numCache>
            </c:numRef>
          </c:xVal>
          <c:yVal>
            <c:numRef>
              <c:f>SnakeRiver!$B$117:$B$125</c:f>
              <c:numCache>
                <c:formatCode>0.0</c:formatCode>
                <c:ptCount val="9"/>
              </c:numCache>
            </c:numRef>
          </c:yVal>
        </c:ser>
        <c:dLbls/>
        <c:axId val="80906496"/>
        <c:axId val="80925056"/>
      </c:scatterChart>
      <c:valAx>
        <c:axId val="80906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</a:t>
                </a:r>
                <a:r>
                  <a:rPr lang="en-US" baseline="0"/>
                  <a:t> TWS</a:t>
                </a:r>
                <a:endParaRPr lang="en-US"/>
              </a:p>
            </c:rich>
          </c:tx>
        </c:title>
        <c:numFmt formatCode="0.00" sourceLinked="1"/>
        <c:tickLblPos val="nextTo"/>
        <c:crossAx val="80925056"/>
        <c:crosses val="autoZero"/>
        <c:crossBetween val="midCat"/>
      </c:valAx>
      <c:valAx>
        <c:axId val="809250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Q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80906496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32814746148082208"/>
                  <c:y val="1.6442944631921003E-2"/>
                </c:manualLayout>
              </c:layout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0986880"/>
        <c:axId val="80988800"/>
      </c:scatterChart>
      <c:valAx>
        <c:axId val="80986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</a:t>
                </a:r>
              </a:p>
            </c:rich>
          </c:tx>
        </c:title>
        <c:numFmt formatCode="0.0" sourceLinked="1"/>
        <c:tickLblPos val="nextTo"/>
        <c:crossAx val="80988800"/>
        <c:crosses val="autoZero"/>
        <c:crossBetween val="midCat"/>
      </c:valAx>
      <c:valAx>
        <c:axId val="80988800"/>
        <c:scaling>
          <c:logBase val="10"/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80986880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March TWS and June Flow</c:v>
          </c:tx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232512"/>
        <c:axId val="67234432"/>
      </c:scatterChart>
      <c:valAx>
        <c:axId val="67232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" sourceLinked="1"/>
        <c:tickLblPos val="nextTo"/>
        <c:crossAx val="67234432"/>
        <c:crosses val="autoZero"/>
        <c:crossBetween val="midCat"/>
      </c:valAx>
      <c:valAx>
        <c:axId val="672344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June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7232512"/>
        <c:crosses val="autoZero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SnakeRiver!$A$117:$A$125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errBars>
            <c:errDir val="y"/>
            <c:errBarType val="both"/>
            <c:errValType val="cust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errBars>
            <c:errDir val="x"/>
            <c:errBarType val="both"/>
            <c:errValType val="fixedVal"/>
            <c:val val="1"/>
          </c:errBars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1055744"/>
        <c:axId val="81057664"/>
      </c:scatterChart>
      <c:valAx>
        <c:axId val="81055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Mar</a:t>
                </a:r>
                <a:endParaRPr lang="en-US"/>
              </a:p>
            </c:rich>
          </c:tx>
        </c:title>
        <c:numFmt formatCode="0" sourceLinked="1"/>
        <c:tickLblPos val="nextTo"/>
        <c:crossAx val="81057664"/>
        <c:crosses val="autoZero"/>
        <c:crossBetween val="midCat"/>
      </c:valAx>
      <c:valAx>
        <c:axId val="810576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/>
                  <a:t>Post Mar Q</a:t>
                </a:r>
              </a:p>
            </c:rich>
          </c:tx>
          <c:layout>
            <c:manualLayout>
              <c:xMode val="edge"/>
              <c:yMode val="edge"/>
              <c:x val="3.880061305492611E-2"/>
              <c:y val="0.28384069382631505"/>
            </c:manualLayout>
          </c:layout>
        </c:title>
        <c:numFmt formatCode="General" sourceLinked="1"/>
        <c:tickLblPos val="nextTo"/>
        <c:crossAx val="81055744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22472130889846603"/>
                  <c:y val="0.11537281752824399"/>
                </c:manualLayout>
              </c:layout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SnakeRiver!$A$117:$A$125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1099008"/>
        <c:axId val="81117568"/>
      </c:scatterChart>
      <c:valAx>
        <c:axId val="81099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Apr</a:t>
                </a:r>
                <a:endParaRPr lang="en-US"/>
              </a:p>
            </c:rich>
          </c:tx>
        </c:title>
        <c:numFmt formatCode="0" sourceLinked="1"/>
        <c:tickLblPos val="nextTo"/>
        <c:crossAx val="81117568"/>
        <c:crosses val="autoZero"/>
        <c:crossBetween val="midCat"/>
      </c:valAx>
      <c:valAx>
        <c:axId val="811175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/>
                  <a:t>Post Mar Q</a:t>
                </a:r>
              </a:p>
            </c:rich>
          </c:tx>
          <c:layout>
            <c:manualLayout>
              <c:xMode val="edge"/>
              <c:yMode val="edge"/>
              <c:x val="3.880061305492611E-2"/>
              <c:y val="0.19688417208718501"/>
            </c:manualLayout>
          </c:layout>
        </c:title>
        <c:numFmt formatCode="General" sourceLinked="1"/>
        <c:tickLblPos val="nextTo"/>
        <c:crossAx val="81099008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24889746976933305"/>
                  <c:y val="-4.7327171060139207E-2"/>
                </c:manualLayout>
              </c:layout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0"/>
          <c:order val="1"/>
          <c:tx>
            <c:v>UPC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2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3226231699405161"/>
                  <c:y val="7.861006504621712E-2"/>
                </c:manualLayout>
              </c:layout>
              <c:numFmt formatCode="General" sourceLinked="0"/>
            </c:trendlineLbl>
          </c:trendline>
          <c:xVal>
            <c:numRef>
              <c:f>SnakeRiver!$C$117:$C$125</c:f>
              <c:numCache>
                <c:formatCode>0.00</c:formatCode>
                <c:ptCount val="9"/>
              </c:numCache>
            </c:numRef>
          </c:xVal>
          <c:yVal>
            <c:numRef>
              <c:f>SnakeRiver!$A$117:$A$125</c:f>
              <c:numCache>
                <c:formatCode>0.0</c:formatCode>
                <c:ptCount val="9"/>
              </c:numCache>
            </c:numRef>
          </c:yVal>
        </c:ser>
        <c:dLbls/>
        <c:axId val="81187584"/>
        <c:axId val="81189504"/>
      </c:scatterChart>
      <c:valAx>
        <c:axId val="81187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</a:t>
                </a:r>
                <a:r>
                  <a:rPr lang="en-US" baseline="0"/>
                  <a:t> TWS</a:t>
                </a:r>
                <a:endParaRPr lang="en-US"/>
              </a:p>
            </c:rich>
          </c:tx>
        </c:title>
        <c:numFmt formatCode="0.00" sourceLinked="1"/>
        <c:tickLblPos val="nextTo"/>
        <c:crossAx val="81189504"/>
        <c:crosses val="autoZero"/>
        <c:crossBetween val="midCat"/>
      </c:valAx>
      <c:valAx>
        <c:axId val="811895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Post</a:t>
                </a:r>
                <a:r>
                  <a:rPr lang="en-US" baseline="0"/>
                  <a:t> Mar Q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81187584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28551433458492803"/>
                  <c:y val="-9.4670774848796115E-4"/>
                </c:manualLayout>
              </c:layout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SnakeRiver!$A$117:$A$125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1296384"/>
        <c:axId val="81319040"/>
      </c:scatterChart>
      <c:valAx>
        <c:axId val="81296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Feb</a:t>
                </a:r>
                <a:endParaRPr lang="en-US"/>
              </a:p>
            </c:rich>
          </c:tx>
        </c:title>
        <c:numFmt formatCode="0" sourceLinked="1"/>
        <c:tickLblPos val="nextTo"/>
        <c:crossAx val="81319040"/>
        <c:crosses val="autoZero"/>
        <c:crossBetween val="midCat"/>
      </c:valAx>
      <c:valAx>
        <c:axId val="81319040"/>
        <c:scaling>
          <c:logBase val="10"/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/>
                  <a:t>Post Mar Q</a:t>
                </a:r>
              </a:p>
            </c:rich>
          </c:tx>
          <c:layout>
            <c:manualLayout>
              <c:xMode val="edge"/>
              <c:yMode val="edge"/>
              <c:x val="3.880061305492611E-2"/>
              <c:y val="0.28384069382631505"/>
            </c:manualLayout>
          </c:layout>
        </c:title>
        <c:numFmt formatCode="General" sourceLinked="1"/>
        <c:tickLblPos val="nextTo"/>
        <c:crossAx val="81296384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35406383091052801"/>
                  <c:y val="1.1428962684012301E-2"/>
                </c:manualLayout>
              </c:layout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SnakeRiver!$A$117:$A$125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1229312"/>
        <c:axId val="81231232"/>
      </c:scatterChart>
      <c:valAx>
        <c:axId val="81229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Jan</a:t>
                </a:r>
                <a:endParaRPr lang="en-US"/>
              </a:p>
            </c:rich>
          </c:tx>
        </c:title>
        <c:numFmt formatCode="0" sourceLinked="1"/>
        <c:tickLblPos val="nextTo"/>
        <c:crossAx val="81231232"/>
        <c:crosses val="autoZero"/>
        <c:crossBetween val="midCat"/>
      </c:valAx>
      <c:valAx>
        <c:axId val="812312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/>
                  <a:t>Post Mar Q</a:t>
                </a:r>
              </a:p>
            </c:rich>
          </c:tx>
          <c:layout>
            <c:manualLayout>
              <c:xMode val="edge"/>
              <c:yMode val="edge"/>
              <c:x val="3.880061305492611E-2"/>
              <c:y val="0.19688417208718501"/>
            </c:manualLayout>
          </c:layout>
        </c:title>
        <c:numFmt formatCode="General" sourceLinked="1"/>
        <c:tickLblPos val="nextTo"/>
        <c:crossAx val="81229312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SnakeRiver!$D$117:$D$125</c:f>
              <c:numCache>
                <c:formatCode>0.00</c:formatCode>
                <c:ptCount val="9"/>
              </c:numCache>
            </c:numRef>
          </c:xVal>
          <c:yVal>
            <c:numRef>
              <c:f>SnakeRiver!$A$117:$A$125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1379328"/>
        <c:axId val="81381248"/>
      </c:scatterChart>
      <c:valAx>
        <c:axId val="81379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 SWE</a:t>
                </a:r>
              </a:p>
            </c:rich>
          </c:tx>
        </c:title>
        <c:numFmt formatCode="0.00" sourceLinked="1"/>
        <c:tickLblPos val="nextTo"/>
        <c:crossAx val="81381248"/>
        <c:crosses val="autoZero"/>
        <c:crossBetween val="midCat"/>
      </c:valAx>
      <c:valAx>
        <c:axId val="813812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/>
                  <a:t>Post Mar Q</a:t>
                </a:r>
              </a:p>
            </c:rich>
          </c:tx>
          <c:layout>
            <c:manualLayout>
              <c:xMode val="edge"/>
              <c:yMode val="edge"/>
              <c:x val="3.880061305492611E-2"/>
              <c:y val="0.28384069382631505"/>
            </c:manualLayout>
          </c:layout>
        </c:title>
        <c:numFmt formatCode="General" sourceLinked="1"/>
        <c:tickLblPos val="nextTo"/>
        <c:crossAx val="81379328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24889746976933305"/>
                  <c:y val="-4.7327171060139207E-2"/>
                </c:manualLayout>
              </c:layout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0"/>
          <c:order val="1"/>
          <c:tx>
            <c:v>UPC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2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3226231699405161"/>
                  <c:y val="7.861006504621712E-2"/>
                </c:manualLayout>
              </c:layout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SnakeRiver!$A$117:$A$125</c:f>
              <c:numCache>
                <c:formatCode>0.0</c:formatCode>
                <c:ptCount val="9"/>
              </c:numCache>
            </c:numRef>
          </c:yVal>
        </c:ser>
        <c:dLbls/>
        <c:axId val="81434880"/>
        <c:axId val="81445248"/>
      </c:scatterChart>
      <c:valAx>
        <c:axId val="81434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MAR GWSA</a:t>
                </a:r>
              </a:p>
            </c:rich>
          </c:tx>
        </c:title>
        <c:numFmt formatCode="0.0" sourceLinked="1"/>
        <c:tickLblPos val="nextTo"/>
        <c:crossAx val="81445248"/>
        <c:crossesAt val="-120"/>
        <c:crossBetween val="midCat"/>
      </c:valAx>
      <c:valAx>
        <c:axId val="814452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Post</a:t>
                </a:r>
                <a:r>
                  <a:rPr lang="en-US" baseline="0"/>
                  <a:t> Mar Q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81434880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22472130889846603"/>
                  <c:y val="0.11537281752824399"/>
                </c:manualLayout>
              </c:layout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SnakeRiver!$A$117:$A$125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5.8594839478811597E-2"/>
                  <c:y val="-2.9435124957206408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1560320"/>
        <c:axId val="81562240"/>
      </c:scatterChart>
      <c:valAx>
        <c:axId val="81560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Snow Apr</a:t>
                </a:r>
                <a:endParaRPr lang="en-US"/>
              </a:p>
            </c:rich>
          </c:tx>
        </c:title>
        <c:numFmt formatCode="0.0" sourceLinked="1"/>
        <c:tickLblPos val="nextTo"/>
        <c:crossAx val="81562240"/>
        <c:crosses val="autoZero"/>
        <c:crossBetween val="midCat"/>
      </c:valAx>
      <c:valAx>
        <c:axId val="815622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/>
                  <a:t>Post Mar Q</a:t>
                </a:r>
              </a:p>
            </c:rich>
          </c:tx>
          <c:layout>
            <c:manualLayout>
              <c:xMode val="edge"/>
              <c:yMode val="edge"/>
              <c:x val="3.880061305492611E-2"/>
              <c:y val="0.19688417208718501"/>
            </c:manualLayout>
          </c:layout>
        </c:title>
        <c:numFmt formatCode="General" sourceLinked="1"/>
        <c:tickLblPos val="nextTo"/>
        <c:crossAx val="81560320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29139969256535003"/>
                  <c:y val="2.2792150981127406E-2"/>
                </c:manualLayout>
              </c:layout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0.35095159280241206"/>
                  <c:y val="2.4401449818772705E-2"/>
                </c:manualLayout>
              </c:layout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SNK_no_nan!#REF!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>
                <c:manualLayout>
                  <c:x val="-2.0000943533454205E-2"/>
                  <c:y val="-2.6047744031996001E-2"/>
                </c:manualLayout>
              </c:layout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1505664"/>
        <c:axId val="81524224"/>
      </c:scatterChart>
      <c:valAx>
        <c:axId val="81505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</a:t>
                </a:r>
              </a:p>
            </c:rich>
          </c:tx>
        </c:title>
        <c:numFmt formatCode="0.0" sourceLinked="1"/>
        <c:tickLblPos val="nextTo"/>
        <c:crossAx val="81524224"/>
        <c:crosses val="autoZero"/>
        <c:crossBetween val="midCat"/>
      </c:valAx>
      <c:valAx>
        <c:axId val="81524224"/>
        <c:scaling>
          <c:logBase val="10"/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 Aug</a:t>
                </a:r>
              </a:p>
            </c:rich>
          </c:tx>
          <c:layout>
            <c:manualLayout>
              <c:xMode val="edge"/>
              <c:yMode val="edge"/>
              <c:x val="3.8800705467372298E-2"/>
              <c:y val="0.35920278483708207"/>
            </c:manualLayout>
          </c:layout>
        </c:title>
        <c:numFmt formatCode="General" sourceLinked="1"/>
        <c:tickLblPos val="nextTo"/>
        <c:crossAx val="81505664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107" r="0.70000000000000107" t="0.75000000000000211" header="0.30000000000000004" footer="0.30000000000000004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2"/>
          <c:order val="0"/>
          <c:tx>
            <c:v>DAL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0.34063554792728801"/>
                  <c:y val="6.8526303777245209E-2"/>
                </c:manualLayout>
              </c:layout>
              <c:numFmt formatCode="General" sourceLinked="0"/>
            </c:trendlineLbl>
          </c:trendline>
          <c:xVal>
            <c:numRef>
              <c:f>CRB_no_nan!#REF!</c:f>
            </c:numRef>
          </c:xVal>
          <c:yVal>
            <c:numRef>
              <c:f>CRB_no_nan!#REF!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SNK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SNK_no_nan!#REF!</c:f>
            </c:numRef>
          </c:xVal>
          <c:yVal>
            <c:numRef>
              <c:f>SnakeRiver!$A$117:$A$125</c:f>
              <c:numCache>
                <c:formatCode>0.0</c:formatCode>
                <c:ptCount val="9"/>
              </c:numCache>
            </c:numRef>
          </c:yVal>
        </c:ser>
        <c:ser>
          <c:idx val="0"/>
          <c:order val="2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82777984"/>
        <c:axId val="82792448"/>
      </c:scatterChart>
      <c:valAx>
        <c:axId val="82777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TWS Mar</a:t>
                </a:r>
                <a:endParaRPr lang="en-US"/>
              </a:p>
            </c:rich>
          </c:tx>
        </c:title>
        <c:numFmt formatCode="0" sourceLinked="1"/>
        <c:tickLblPos val="nextTo"/>
        <c:crossAx val="82792448"/>
        <c:crosses val="autoZero"/>
        <c:crossBetween val="midCat"/>
      </c:valAx>
      <c:valAx>
        <c:axId val="827924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/>
                  <a:t>Post Mar Q</a:t>
                </a:r>
              </a:p>
            </c:rich>
          </c:tx>
          <c:layout>
            <c:manualLayout>
              <c:xMode val="edge"/>
              <c:yMode val="edge"/>
              <c:x val="3.880061305492611E-2"/>
              <c:y val="0.28384069382631505"/>
            </c:manualLayout>
          </c:layout>
        </c:title>
        <c:numFmt formatCode="General" sourceLinked="1"/>
        <c:tickLblPos val="nextTo"/>
        <c:crossAx val="82777984"/>
        <c:crosses val="autoZero"/>
        <c:crossBetween val="midCat"/>
      </c:valAx>
    </c:plotArea>
    <c:plotVisOnly val="1"/>
    <c:dispBlanksAs val="gap"/>
  </c:chart>
  <c:printSettings>
    <c:headerFooter/>
    <c:pageMargins b="0.75000000000000311" l="0.70000000000000107" r="0.70000000000000107" t="0.750000000000003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254912"/>
        <c:axId val="67265280"/>
      </c:scatterChart>
      <c:valAx>
        <c:axId val="67254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TWS March</a:t>
                </a:r>
              </a:p>
            </c:rich>
          </c:tx>
        </c:title>
        <c:numFmt formatCode="0" sourceLinked="1"/>
        <c:tickLblPos val="nextTo"/>
        <c:crossAx val="67265280"/>
        <c:crossesAt val="-20"/>
        <c:crossBetween val="midCat"/>
      </c:valAx>
      <c:valAx>
        <c:axId val="672652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 Oct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7254912"/>
        <c:crosses val="autoZero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314816"/>
        <c:axId val="67316736"/>
      </c:scatterChart>
      <c:valAx>
        <c:axId val="67314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GW Oct</a:t>
                </a:r>
              </a:p>
            </c:rich>
          </c:tx>
        </c:title>
        <c:numFmt formatCode="0.0" sourceLinked="1"/>
        <c:tickLblPos val="nextTo"/>
        <c:crossAx val="67316736"/>
        <c:crossesAt val="-50"/>
        <c:crossBetween val="midCat"/>
      </c:valAx>
      <c:valAx>
        <c:axId val="673167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 Dec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7314816"/>
        <c:crossesAt val="-40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trendlineLbl>
              <c:numFmt formatCode="General" sourceLinked="0"/>
            </c:trendlineLbl>
          </c:trendline>
          <c:xVal>
            <c:numRef>
              <c:f>UPC_no_nan!#REF!</c:f>
            </c:numRef>
          </c:xVal>
          <c:yVal>
            <c:numRef>
              <c:f>UPC_no_nan!#REF!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dLbls/>
        <c:axId val="67333504"/>
        <c:axId val="67364352"/>
      </c:scatterChart>
      <c:valAx>
        <c:axId val="67333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GW Oct</a:t>
                </a:r>
              </a:p>
            </c:rich>
          </c:tx>
        </c:title>
        <c:numFmt formatCode="0.0" sourceLinked="1"/>
        <c:tickLblPos val="nextTo"/>
        <c:crossAx val="67364352"/>
        <c:crossesAt val="-80"/>
        <c:crossBetween val="midCat"/>
      </c:valAx>
      <c:valAx>
        <c:axId val="67364352"/>
        <c:scaling>
          <c:orientation val="minMax"/>
          <c:min val="-8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 Jan</a:t>
                </a:r>
              </a:p>
            </c:rich>
          </c:tx>
          <c:layout>
            <c:manualLayout>
              <c:xMode val="edge"/>
              <c:yMode val="edge"/>
              <c:x val="3.8800705467372201E-2"/>
              <c:y val="0.35920278483708107"/>
            </c:manualLayout>
          </c:layout>
        </c:title>
        <c:numFmt formatCode="General" sourceLinked="1"/>
        <c:tickLblPos val="nextTo"/>
        <c:crossAx val="67333504"/>
        <c:crossesAt val="-50"/>
        <c:crossBetween val="midCat"/>
      </c:valAx>
    </c:plotArea>
    <c:plotVisOnly val="1"/>
    <c:dispBlanksAs val="gap"/>
  </c:chart>
  <c:printSettings>
    <c:headerFooter/>
    <c:pageMargins b="0.75000000000000111" l="0.70000000000000107" r="0.70000000000000107" t="0.750000000000001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13" Type="http://schemas.openxmlformats.org/officeDocument/2006/relationships/chart" Target="../charts/chart18.xml"/><Relationship Id="rId18" Type="http://schemas.openxmlformats.org/officeDocument/2006/relationships/chart" Target="../charts/chart23.xml"/><Relationship Id="rId3" Type="http://schemas.openxmlformats.org/officeDocument/2006/relationships/chart" Target="../charts/chart8.xml"/><Relationship Id="rId21" Type="http://schemas.openxmlformats.org/officeDocument/2006/relationships/chart" Target="../charts/chart26.xml"/><Relationship Id="rId7" Type="http://schemas.openxmlformats.org/officeDocument/2006/relationships/chart" Target="../charts/chart12.xml"/><Relationship Id="rId12" Type="http://schemas.openxmlformats.org/officeDocument/2006/relationships/chart" Target="../charts/chart17.xml"/><Relationship Id="rId17" Type="http://schemas.openxmlformats.org/officeDocument/2006/relationships/chart" Target="../charts/chart22.xml"/><Relationship Id="rId2" Type="http://schemas.openxmlformats.org/officeDocument/2006/relationships/chart" Target="../charts/chart7.xml"/><Relationship Id="rId16" Type="http://schemas.openxmlformats.org/officeDocument/2006/relationships/chart" Target="../charts/chart21.xml"/><Relationship Id="rId20" Type="http://schemas.openxmlformats.org/officeDocument/2006/relationships/chart" Target="../charts/chart25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11" Type="http://schemas.openxmlformats.org/officeDocument/2006/relationships/chart" Target="../charts/chart16.xml"/><Relationship Id="rId24" Type="http://schemas.openxmlformats.org/officeDocument/2006/relationships/chart" Target="../charts/chart29.xml"/><Relationship Id="rId5" Type="http://schemas.openxmlformats.org/officeDocument/2006/relationships/chart" Target="../charts/chart10.xml"/><Relationship Id="rId15" Type="http://schemas.openxmlformats.org/officeDocument/2006/relationships/chart" Target="../charts/chart20.xml"/><Relationship Id="rId23" Type="http://schemas.openxmlformats.org/officeDocument/2006/relationships/chart" Target="../charts/chart28.xml"/><Relationship Id="rId10" Type="http://schemas.openxmlformats.org/officeDocument/2006/relationships/chart" Target="../charts/chart15.xml"/><Relationship Id="rId19" Type="http://schemas.openxmlformats.org/officeDocument/2006/relationships/chart" Target="../charts/chart24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Relationship Id="rId14" Type="http://schemas.openxmlformats.org/officeDocument/2006/relationships/chart" Target="../charts/chart19.xml"/><Relationship Id="rId22" Type="http://schemas.openxmlformats.org/officeDocument/2006/relationships/chart" Target="../charts/chart2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7.xml"/><Relationship Id="rId3" Type="http://schemas.openxmlformats.org/officeDocument/2006/relationships/chart" Target="../charts/chart32.xml"/><Relationship Id="rId7" Type="http://schemas.openxmlformats.org/officeDocument/2006/relationships/chart" Target="../charts/chart36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Relationship Id="rId9" Type="http://schemas.openxmlformats.org/officeDocument/2006/relationships/chart" Target="../charts/chart3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6.xml"/><Relationship Id="rId13" Type="http://schemas.openxmlformats.org/officeDocument/2006/relationships/chart" Target="../charts/chart51.xml"/><Relationship Id="rId18" Type="http://schemas.openxmlformats.org/officeDocument/2006/relationships/chart" Target="../charts/chart56.xml"/><Relationship Id="rId26" Type="http://schemas.openxmlformats.org/officeDocument/2006/relationships/chart" Target="../charts/chart64.xml"/><Relationship Id="rId3" Type="http://schemas.openxmlformats.org/officeDocument/2006/relationships/chart" Target="../charts/chart41.xml"/><Relationship Id="rId21" Type="http://schemas.openxmlformats.org/officeDocument/2006/relationships/chart" Target="../charts/chart59.xml"/><Relationship Id="rId7" Type="http://schemas.openxmlformats.org/officeDocument/2006/relationships/chart" Target="../charts/chart45.xml"/><Relationship Id="rId12" Type="http://schemas.openxmlformats.org/officeDocument/2006/relationships/chart" Target="../charts/chart50.xml"/><Relationship Id="rId17" Type="http://schemas.openxmlformats.org/officeDocument/2006/relationships/chart" Target="../charts/chart55.xml"/><Relationship Id="rId25" Type="http://schemas.openxmlformats.org/officeDocument/2006/relationships/chart" Target="../charts/chart63.xml"/><Relationship Id="rId2" Type="http://schemas.openxmlformats.org/officeDocument/2006/relationships/chart" Target="../charts/chart40.xml"/><Relationship Id="rId16" Type="http://schemas.openxmlformats.org/officeDocument/2006/relationships/chart" Target="../charts/chart54.xml"/><Relationship Id="rId20" Type="http://schemas.openxmlformats.org/officeDocument/2006/relationships/chart" Target="../charts/chart58.xml"/><Relationship Id="rId29" Type="http://schemas.openxmlformats.org/officeDocument/2006/relationships/chart" Target="../charts/chart67.xml"/><Relationship Id="rId1" Type="http://schemas.openxmlformats.org/officeDocument/2006/relationships/chart" Target="../charts/chart39.xml"/><Relationship Id="rId6" Type="http://schemas.openxmlformats.org/officeDocument/2006/relationships/chart" Target="../charts/chart44.xml"/><Relationship Id="rId11" Type="http://schemas.openxmlformats.org/officeDocument/2006/relationships/chart" Target="../charts/chart49.xml"/><Relationship Id="rId24" Type="http://schemas.openxmlformats.org/officeDocument/2006/relationships/chart" Target="../charts/chart62.xml"/><Relationship Id="rId5" Type="http://schemas.openxmlformats.org/officeDocument/2006/relationships/chart" Target="../charts/chart43.xml"/><Relationship Id="rId15" Type="http://schemas.openxmlformats.org/officeDocument/2006/relationships/chart" Target="../charts/chart53.xml"/><Relationship Id="rId23" Type="http://schemas.openxmlformats.org/officeDocument/2006/relationships/chart" Target="../charts/chart61.xml"/><Relationship Id="rId28" Type="http://schemas.openxmlformats.org/officeDocument/2006/relationships/chart" Target="../charts/chart66.xml"/><Relationship Id="rId10" Type="http://schemas.openxmlformats.org/officeDocument/2006/relationships/chart" Target="../charts/chart48.xml"/><Relationship Id="rId19" Type="http://schemas.openxmlformats.org/officeDocument/2006/relationships/chart" Target="../charts/chart57.xml"/><Relationship Id="rId4" Type="http://schemas.openxmlformats.org/officeDocument/2006/relationships/chart" Target="../charts/chart42.xml"/><Relationship Id="rId9" Type="http://schemas.openxmlformats.org/officeDocument/2006/relationships/chart" Target="../charts/chart47.xml"/><Relationship Id="rId14" Type="http://schemas.openxmlformats.org/officeDocument/2006/relationships/chart" Target="../charts/chart52.xml"/><Relationship Id="rId22" Type="http://schemas.openxmlformats.org/officeDocument/2006/relationships/chart" Target="../charts/chart60.xml"/><Relationship Id="rId27" Type="http://schemas.openxmlformats.org/officeDocument/2006/relationships/chart" Target="../charts/chart6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9.xml"/><Relationship Id="rId1" Type="http://schemas.openxmlformats.org/officeDocument/2006/relationships/chart" Target="../charts/chart6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176892</xdr:colOff>
      <xdr:row>2</xdr:row>
      <xdr:rowOff>176894</xdr:rowOff>
    </xdr:from>
    <xdr:to>
      <xdr:col>29</xdr:col>
      <xdr:colOff>462642</xdr:colOff>
      <xdr:row>19</xdr:row>
      <xdr:rowOff>176894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176892</xdr:colOff>
      <xdr:row>21</xdr:row>
      <xdr:rowOff>88447</xdr:rowOff>
    </xdr:from>
    <xdr:to>
      <xdr:col>29</xdr:col>
      <xdr:colOff>462642</xdr:colOff>
      <xdr:row>38</xdr:row>
      <xdr:rowOff>88447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176892</xdr:colOff>
      <xdr:row>40</xdr:row>
      <xdr:rowOff>0</xdr:rowOff>
    </xdr:from>
    <xdr:to>
      <xdr:col>29</xdr:col>
      <xdr:colOff>462642</xdr:colOff>
      <xdr:row>57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380999</xdr:colOff>
      <xdr:row>113</xdr:row>
      <xdr:rowOff>0</xdr:rowOff>
    </xdr:from>
    <xdr:to>
      <xdr:col>9</xdr:col>
      <xdr:colOff>0</xdr:colOff>
      <xdr:row>113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545306</xdr:colOff>
      <xdr:row>113</xdr:row>
      <xdr:rowOff>0</xdr:rowOff>
    </xdr:from>
    <xdr:to>
      <xdr:col>16</xdr:col>
      <xdr:colOff>30956</xdr:colOff>
      <xdr:row>113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10</xdr:col>
      <xdr:colOff>95250</xdr:colOff>
      <xdr:row>13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51</xdr:row>
      <xdr:rowOff>93663</xdr:rowOff>
    </xdr:from>
    <xdr:to>
      <xdr:col>10</xdr:col>
      <xdr:colOff>95250</xdr:colOff>
      <xdr:row>62</xdr:row>
      <xdr:rowOff>188913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63</xdr:row>
      <xdr:rowOff>188913</xdr:rowOff>
    </xdr:from>
    <xdr:to>
      <xdr:col>10</xdr:col>
      <xdr:colOff>95250</xdr:colOff>
      <xdr:row>75</xdr:row>
      <xdr:rowOff>93663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76</xdr:row>
      <xdr:rowOff>150813</xdr:rowOff>
    </xdr:from>
    <xdr:to>
      <xdr:col>10</xdr:col>
      <xdr:colOff>95250</xdr:colOff>
      <xdr:row>88</xdr:row>
      <xdr:rowOff>55563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5</xdr:col>
      <xdr:colOff>95250</xdr:colOff>
      <xdr:row>13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51</xdr:row>
      <xdr:rowOff>93663</xdr:rowOff>
    </xdr:from>
    <xdr:to>
      <xdr:col>5</xdr:col>
      <xdr:colOff>95250</xdr:colOff>
      <xdr:row>62</xdr:row>
      <xdr:rowOff>188913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63</xdr:row>
      <xdr:rowOff>188913</xdr:rowOff>
    </xdr:from>
    <xdr:to>
      <xdr:col>5</xdr:col>
      <xdr:colOff>95250</xdr:colOff>
      <xdr:row>75</xdr:row>
      <xdr:rowOff>93663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76</xdr:row>
      <xdr:rowOff>150813</xdr:rowOff>
    </xdr:from>
    <xdr:to>
      <xdr:col>5</xdr:col>
      <xdr:colOff>95250</xdr:colOff>
      <xdr:row>88</xdr:row>
      <xdr:rowOff>55563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574675</xdr:colOff>
      <xdr:row>2</xdr:row>
      <xdr:rowOff>0</xdr:rowOff>
    </xdr:from>
    <xdr:to>
      <xdr:col>15</xdr:col>
      <xdr:colOff>50800</xdr:colOff>
      <xdr:row>13</xdr:row>
      <xdr:rowOff>95250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574675</xdr:colOff>
      <xdr:row>51</xdr:row>
      <xdr:rowOff>93663</xdr:rowOff>
    </xdr:from>
    <xdr:to>
      <xdr:col>15</xdr:col>
      <xdr:colOff>50800</xdr:colOff>
      <xdr:row>62</xdr:row>
      <xdr:rowOff>188913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574675</xdr:colOff>
      <xdr:row>63</xdr:row>
      <xdr:rowOff>188913</xdr:rowOff>
    </xdr:from>
    <xdr:to>
      <xdr:col>15</xdr:col>
      <xdr:colOff>60325</xdr:colOff>
      <xdr:row>75</xdr:row>
      <xdr:rowOff>93663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574675</xdr:colOff>
      <xdr:row>76</xdr:row>
      <xdr:rowOff>150813</xdr:rowOff>
    </xdr:from>
    <xdr:to>
      <xdr:col>15</xdr:col>
      <xdr:colOff>60325</xdr:colOff>
      <xdr:row>88</xdr:row>
      <xdr:rowOff>55563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574675</xdr:colOff>
      <xdr:row>14</xdr:row>
      <xdr:rowOff>34925</xdr:rowOff>
    </xdr:from>
    <xdr:to>
      <xdr:col>15</xdr:col>
      <xdr:colOff>76200</xdr:colOff>
      <xdr:row>25</xdr:row>
      <xdr:rowOff>130175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574675</xdr:colOff>
      <xdr:row>26</xdr:row>
      <xdr:rowOff>127000</xdr:rowOff>
    </xdr:from>
    <xdr:to>
      <xdr:col>15</xdr:col>
      <xdr:colOff>92075</xdr:colOff>
      <xdr:row>38</xdr:row>
      <xdr:rowOff>31750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0</xdr:colOff>
      <xdr:row>14</xdr:row>
      <xdr:rowOff>34925</xdr:rowOff>
    </xdr:from>
    <xdr:to>
      <xdr:col>10</xdr:col>
      <xdr:colOff>120650</xdr:colOff>
      <xdr:row>25</xdr:row>
      <xdr:rowOff>130175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0</xdr:colOff>
      <xdr:row>26</xdr:row>
      <xdr:rowOff>127000</xdr:rowOff>
    </xdr:from>
    <xdr:to>
      <xdr:col>10</xdr:col>
      <xdr:colOff>120650</xdr:colOff>
      <xdr:row>38</xdr:row>
      <xdr:rowOff>31750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14</xdr:row>
      <xdr:rowOff>34925</xdr:rowOff>
    </xdr:from>
    <xdr:to>
      <xdr:col>5</xdr:col>
      <xdr:colOff>120650</xdr:colOff>
      <xdr:row>25</xdr:row>
      <xdr:rowOff>130175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26</xdr:row>
      <xdr:rowOff>127000</xdr:rowOff>
    </xdr:from>
    <xdr:to>
      <xdr:col>5</xdr:col>
      <xdr:colOff>120650</xdr:colOff>
      <xdr:row>38</xdr:row>
      <xdr:rowOff>31750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39</xdr:row>
      <xdr:rowOff>23812</xdr:rowOff>
    </xdr:from>
    <xdr:to>
      <xdr:col>5</xdr:col>
      <xdr:colOff>45244</xdr:colOff>
      <xdr:row>50</xdr:row>
      <xdr:rowOff>119062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595312</xdr:colOff>
      <xdr:row>39</xdr:row>
      <xdr:rowOff>23812</xdr:rowOff>
    </xdr:from>
    <xdr:to>
      <xdr:col>10</xdr:col>
      <xdr:colOff>49515</xdr:colOff>
      <xdr:row>50</xdr:row>
      <xdr:rowOff>119062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563563</xdr:colOff>
      <xdr:row>39</xdr:row>
      <xdr:rowOff>23812</xdr:rowOff>
    </xdr:from>
    <xdr:to>
      <xdr:col>14</xdr:col>
      <xdr:colOff>605896</xdr:colOff>
      <xdr:row>50</xdr:row>
      <xdr:rowOff>119062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574675</xdr:colOff>
      <xdr:row>90</xdr:row>
      <xdr:rowOff>66675</xdr:rowOff>
    </xdr:from>
    <xdr:to>
      <xdr:col>15</xdr:col>
      <xdr:colOff>76200</xdr:colOff>
      <xdr:row>101</xdr:row>
      <xdr:rowOff>161925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</xdr:col>
      <xdr:colOff>0</xdr:colOff>
      <xdr:row>90</xdr:row>
      <xdr:rowOff>66675</xdr:rowOff>
    </xdr:from>
    <xdr:to>
      <xdr:col>10</xdr:col>
      <xdr:colOff>120650</xdr:colOff>
      <xdr:row>101</xdr:row>
      <xdr:rowOff>161925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90</xdr:row>
      <xdr:rowOff>66675</xdr:rowOff>
    </xdr:from>
    <xdr:to>
      <xdr:col>5</xdr:col>
      <xdr:colOff>120650</xdr:colOff>
      <xdr:row>101</xdr:row>
      <xdr:rowOff>161925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268288</xdr:colOff>
      <xdr:row>1</xdr:row>
      <xdr:rowOff>0</xdr:rowOff>
    </xdr:from>
    <xdr:to>
      <xdr:col>9</xdr:col>
      <xdr:colOff>338138</xdr:colOff>
      <xdr:row>13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469106</xdr:colOff>
      <xdr:row>1</xdr:row>
      <xdr:rowOff>0</xdr:rowOff>
    </xdr:from>
    <xdr:to>
      <xdr:col>12</xdr:col>
      <xdr:colOff>1440656</xdr:colOff>
      <xdr:row>13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5</xdr:col>
      <xdr:colOff>65882</xdr:colOff>
      <xdr:row>13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255702</xdr:colOff>
      <xdr:row>14</xdr:row>
      <xdr:rowOff>71438</xdr:rowOff>
    </xdr:from>
    <xdr:to>
      <xdr:col>9</xdr:col>
      <xdr:colOff>325552</xdr:colOff>
      <xdr:row>24</xdr:row>
      <xdr:rowOff>166688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107157</xdr:colOff>
      <xdr:row>14</xdr:row>
      <xdr:rowOff>71438</xdr:rowOff>
    </xdr:from>
    <xdr:to>
      <xdr:col>5</xdr:col>
      <xdr:colOff>48873</xdr:colOff>
      <xdr:row>24</xdr:row>
      <xdr:rowOff>166688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457994</xdr:colOff>
      <xdr:row>14</xdr:row>
      <xdr:rowOff>71438</xdr:rowOff>
    </xdr:from>
    <xdr:to>
      <xdr:col>12</xdr:col>
      <xdr:colOff>1440656</xdr:colOff>
      <xdr:row>24</xdr:row>
      <xdr:rowOff>166688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235744</xdr:colOff>
      <xdr:row>25</xdr:row>
      <xdr:rowOff>154782</xdr:rowOff>
    </xdr:from>
    <xdr:to>
      <xdr:col>9</xdr:col>
      <xdr:colOff>330994</xdr:colOff>
      <xdr:row>36</xdr:row>
      <xdr:rowOff>59532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109538</xdr:colOff>
      <xdr:row>25</xdr:row>
      <xdr:rowOff>154782</xdr:rowOff>
    </xdr:from>
    <xdr:to>
      <xdr:col>5</xdr:col>
      <xdr:colOff>88107</xdr:colOff>
      <xdr:row>36</xdr:row>
      <xdr:rowOff>59532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466726</xdr:colOff>
      <xdr:row>25</xdr:row>
      <xdr:rowOff>154782</xdr:rowOff>
    </xdr:from>
    <xdr:to>
      <xdr:col>12</xdr:col>
      <xdr:colOff>1464469</xdr:colOff>
      <xdr:row>36</xdr:row>
      <xdr:rowOff>59532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101601</xdr:colOff>
      <xdr:row>12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</xdr:row>
      <xdr:rowOff>0</xdr:rowOff>
    </xdr:from>
    <xdr:to>
      <xdr:col>10</xdr:col>
      <xdr:colOff>96499</xdr:colOff>
      <xdr:row>12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15</xdr:col>
      <xdr:colOff>137242</xdr:colOff>
      <xdr:row>12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13</xdr:row>
      <xdr:rowOff>0</xdr:rowOff>
    </xdr:from>
    <xdr:to>
      <xdr:col>15</xdr:col>
      <xdr:colOff>116831</xdr:colOff>
      <xdr:row>24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25</xdr:row>
      <xdr:rowOff>119062</xdr:rowOff>
    </xdr:from>
    <xdr:to>
      <xdr:col>15</xdr:col>
      <xdr:colOff>116831</xdr:colOff>
      <xdr:row>37</xdr:row>
      <xdr:rowOff>23812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13</xdr:row>
      <xdr:rowOff>76200</xdr:rowOff>
    </xdr:from>
    <xdr:to>
      <xdr:col>10</xdr:col>
      <xdr:colOff>96499</xdr:colOff>
      <xdr:row>24</xdr:row>
      <xdr:rowOff>171450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31750</xdr:colOff>
      <xdr:row>26</xdr:row>
      <xdr:rowOff>12700</xdr:rowOff>
    </xdr:from>
    <xdr:to>
      <xdr:col>10</xdr:col>
      <xdr:colOff>128249</xdr:colOff>
      <xdr:row>37</xdr:row>
      <xdr:rowOff>107950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15875</xdr:colOff>
      <xdr:row>14</xdr:row>
      <xdr:rowOff>0</xdr:rowOff>
    </xdr:from>
    <xdr:to>
      <xdr:col>5</xdr:col>
      <xdr:colOff>117476</xdr:colOff>
      <xdr:row>25</xdr:row>
      <xdr:rowOff>95250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26</xdr:row>
      <xdr:rowOff>95250</xdr:rowOff>
    </xdr:from>
    <xdr:to>
      <xdr:col>5</xdr:col>
      <xdr:colOff>101601</xdr:colOff>
      <xdr:row>38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32545</xdr:colOff>
      <xdr:row>39</xdr:row>
      <xdr:rowOff>0</xdr:rowOff>
    </xdr:from>
    <xdr:to>
      <xdr:col>5</xdr:col>
      <xdr:colOff>76201</xdr:colOff>
      <xdr:row>49</xdr:row>
      <xdr:rowOff>123825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600983</xdr:colOff>
      <xdr:row>38</xdr:row>
      <xdr:rowOff>185738</xdr:rowOff>
    </xdr:from>
    <xdr:to>
      <xdr:col>10</xdr:col>
      <xdr:colOff>51708</xdr:colOff>
      <xdr:row>49</xdr:row>
      <xdr:rowOff>90488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0</xdr:colOff>
      <xdr:row>39</xdr:row>
      <xdr:rowOff>11907</xdr:rowOff>
    </xdr:from>
    <xdr:to>
      <xdr:col>15</xdr:col>
      <xdr:colOff>85725</xdr:colOff>
      <xdr:row>49</xdr:row>
      <xdr:rowOff>107157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56695</xdr:colOff>
      <xdr:row>1</xdr:row>
      <xdr:rowOff>95249</xdr:rowOff>
    </xdr:from>
    <xdr:to>
      <xdr:col>20</xdr:col>
      <xdr:colOff>153193</xdr:colOff>
      <xdr:row>12</xdr:row>
      <xdr:rowOff>190499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56695</xdr:colOff>
      <xdr:row>13</xdr:row>
      <xdr:rowOff>171449</xdr:rowOff>
    </xdr:from>
    <xdr:to>
      <xdr:col>20</xdr:col>
      <xdr:colOff>153193</xdr:colOff>
      <xdr:row>25</xdr:row>
      <xdr:rowOff>76199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16</xdr:col>
      <xdr:colOff>56695</xdr:colOff>
      <xdr:row>26</xdr:row>
      <xdr:rowOff>107949</xdr:rowOff>
    </xdr:from>
    <xdr:to>
      <xdr:col>20</xdr:col>
      <xdr:colOff>153193</xdr:colOff>
      <xdr:row>38</xdr:row>
      <xdr:rowOff>12699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24</xdr:col>
      <xdr:colOff>547913</xdr:colOff>
      <xdr:row>39</xdr:row>
      <xdr:rowOff>108177</xdr:rowOff>
    </xdr:from>
    <xdr:to>
      <xdr:col>29</xdr:col>
      <xdr:colOff>43543</xdr:colOff>
      <xdr:row>50</xdr:row>
      <xdr:rowOff>12927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20</xdr:col>
      <xdr:colOff>322653</xdr:colOff>
      <xdr:row>26</xdr:row>
      <xdr:rowOff>99290</xdr:rowOff>
    </xdr:from>
    <xdr:to>
      <xdr:col>24</xdr:col>
      <xdr:colOff>412965</xdr:colOff>
      <xdr:row>38</xdr:row>
      <xdr:rowOff>4040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20</xdr:col>
      <xdr:colOff>322653</xdr:colOff>
      <xdr:row>39</xdr:row>
      <xdr:rowOff>90487</xdr:rowOff>
    </xdr:from>
    <xdr:to>
      <xdr:col>24</xdr:col>
      <xdr:colOff>385699</xdr:colOff>
      <xdr:row>49</xdr:row>
      <xdr:rowOff>185737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20</xdr:col>
      <xdr:colOff>322653</xdr:colOff>
      <xdr:row>13</xdr:row>
      <xdr:rowOff>188767</xdr:rowOff>
    </xdr:from>
    <xdr:to>
      <xdr:col>24</xdr:col>
      <xdr:colOff>412965</xdr:colOff>
      <xdr:row>25</xdr:row>
      <xdr:rowOff>93517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322654</xdr:colOff>
      <xdr:row>1</xdr:row>
      <xdr:rowOff>77931</xdr:rowOff>
    </xdr:from>
    <xdr:to>
      <xdr:col>24</xdr:col>
      <xdr:colOff>452439</xdr:colOff>
      <xdr:row>12</xdr:row>
      <xdr:rowOff>173181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20</xdr:col>
      <xdr:colOff>405997</xdr:colOff>
      <xdr:row>50</xdr:row>
      <xdr:rowOff>138112</xdr:rowOff>
    </xdr:from>
    <xdr:to>
      <xdr:col>24</xdr:col>
      <xdr:colOff>469043</xdr:colOff>
      <xdr:row>61</xdr:row>
      <xdr:rowOff>42862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24</xdr:col>
      <xdr:colOff>560778</xdr:colOff>
      <xdr:row>26</xdr:row>
      <xdr:rowOff>51665</xdr:rowOff>
    </xdr:from>
    <xdr:to>
      <xdr:col>29</xdr:col>
      <xdr:colOff>43871</xdr:colOff>
      <xdr:row>37</xdr:row>
      <xdr:rowOff>146915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24</xdr:col>
      <xdr:colOff>560778</xdr:colOff>
      <xdr:row>13</xdr:row>
      <xdr:rowOff>141142</xdr:rowOff>
    </xdr:from>
    <xdr:to>
      <xdr:col>29</xdr:col>
      <xdr:colOff>43871</xdr:colOff>
      <xdr:row>25</xdr:row>
      <xdr:rowOff>45892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24</xdr:col>
      <xdr:colOff>560779</xdr:colOff>
      <xdr:row>1</xdr:row>
      <xdr:rowOff>30306</xdr:rowOff>
    </xdr:from>
    <xdr:to>
      <xdr:col>29</xdr:col>
      <xdr:colOff>83345</xdr:colOff>
      <xdr:row>12</xdr:row>
      <xdr:rowOff>125556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29</xdr:col>
      <xdr:colOff>310747</xdr:colOff>
      <xdr:row>26</xdr:row>
      <xdr:rowOff>15946</xdr:rowOff>
    </xdr:from>
    <xdr:to>
      <xdr:col>33</xdr:col>
      <xdr:colOff>401059</xdr:colOff>
      <xdr:row>37</xdr:row>
      <xdr:rowOff>111196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29</xdr:col>
      <xdr:colOff>310747</xdr:colOff>
      <xdr:row>13</xdr:row>
      <xdr:rowOff>105423</xdr:rowOff>
    </xdr:from>
    <xdr:to>
      <xdr:col>33</xdr:col>
      <xdr:colOff>401059</xdr:colOff>
      <xdr:row>25</xdr:row>
      <xdr:rowOff>10173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29</xdr:col>
      <xdr:colOff>275027</xdr:colOff>
      <xdr:row>38</xdr:row>
      <xdr:rowOff>146915</xdr:rowOff>
    </xdr:from>
    <xdr:to>
      <xdr:col>33</xdr:col>
      <xdr:colOff>370441</xdr:colOff>
      <xdr:row>50</xdr:row>
      <xdr:rowOff>51665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29</xdr:col>
      <xdr:colOff>340646</xdr:colOff>
      <xdr:row>1</xdr:row>
      <xdr:rowOff>30306</xdr:rowOff>
    </xdr:from>
    <xdr:to>
      <xdr:col>33</xdr:col>
      <xdr:colOff>540546</xdr:colOff>
      <xdr:row>12</xdr:row>
      <xdr:rowOff>125556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35</xdr:col>
      <xdr:colOff>60716</xdr:colOff>
      <xdr:row>13</xdr:row>
      <xdr:rowOff>109392</xdr:rowOff>
    </xdr:from>
    <xdr:to>
      <xdr:col>39</xdr:col>
      <xdr:colOff>131184</xdr:colOff>
      <xdr:row>25</xdr:row>
      <xdr:rowOff>14142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</xdr:colOff>
      <xdr:row>25</xdr:row>
      <xdr:rowOff>29297</xdr:rowOff>
    </xdr:from>
    <xdr:to>
      <xdr:col>5</xdr:col>
      <xdr:colOff>105972</xdr:colOff>
      <xdr:row>35</xdr:row>
      <xdr:rowOff>124547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</xdr:row>
      <xdr:rowOff>0</xdr:rowOff>
    </xdr:from>
    <xdr:to>
      <xdr:col>5</xdr:col>
      <xdr:colOff>92693</xdr:colOff>
      <xdr:row>23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9"/>
  <sheetViews>
    <sheetView zoomScale="70" zoomScaleNormal="70" zoomScalePageLayoutView="70" workbookViewId="0">
      <pane ySplit="2" topLeftCell="A3" activePane="bottomLeft" state="frozen"/>
      <selection pane="bottomLeft" activeCell="G3" sqref="G3"/>
    </sheetView>
  </sheetViews>
  <sheetFormatPr defaultColWidth="8.85546875" defaultRowHeight="15"/>
  <cols>
    <col min="6" max="6" width="11.7109375" customWidth="1"/>
    <col min="7" max="7" width="9.7109375" customWidth="1"/>
    <col min="8" max="9" width="10.42578125" customWidth="1"/>
    <col min="10" max="10" width="11" bestFit="1" customWidth="1"/>
    <col min="14" max="15" width="10.42578125" customWidth="1"/>
    <col min="16" max="16" width="11" bestFit="1" customWidth="1"/>
    <col min="22" max="22" width="12.140625" customWidth="1"/>
  </cols>
  <sheetData>
    <row r="1" spans="1:22" ht="15.75" thickBot="1">
      <c r="F1" s="66" t="s">
        <v>6</v>
      </c>
      <c r="G1" s="66"/>
      <c r="H1" s="66"/>
      <c r="I1" s="66"/>
      <c r="L1" s="67" t="s">
        <v>17</v>
      </c>
      <c r="M1" s="67"/>
      <c r="N1" s="67"/>
      <c r="O1" s="67"/>
      <c r="R1" s="68" t="s">
        <v>22</v>
      </c>
      <c r="S1" s="68"/>
      <c r="T1" s="68"/>
      <c r="U1" s="68"/>
      <c r="V1" s="68"/>
    </row>
    <row r="2" spans="1:22" s="4" customFormat="1" ht="75">
      <c r="A2" s="4" t="s">
        <v>2</v>
      </c>
      <c r="B2" s="4" t="s">
        <v>0</v>
      </c>
      <c r="C2" s="4" t="s">
        <v>1</v>
      </c>
      <c r="D2" s="4" t="s">
        <v>4</v>
      </c>
      <c r="E2" s="4" t="s">
        <v>5</v>
      </c>
      <c r="F2" s="5" t="s">
        <v>7</v>
      </c>
      <c r="G2" s="6" t="s">
        <v>15</v>
      </c>
      <c r="H2" s="6" t="s">
        <v>8</v>
      </c>
      <c r="I2" s="6" t="s">
        <v>9</v>
      </c>
      <c r="J2" s="7" t="s">
        <v>18</v>
      </c>
      <c r="K2" s="13"/>
      <c r="L2" s="5" t="s">
        <v>10</v>
      </c>
      <c r="M2" s="6" t="s">
        <v>16</v>
      </c>
      <c r="N2" s="6" t="s">
        <v>11</v>
      </c>
      <c r="O2" s="6" t="s">
        <v>12</v>
      </c>
      <c r="P2" s="7" t="s">
        <v>19</v>
      </c>
      <c r="R2" s="5" t="s">
        <v>13</v>
      </c>
      <c r="S2" s="6" t="s">
        <v>20</v>
      </c>
      <c r="T2" s="6" t="s">
        <v>14</v>
      </c>
      <c r="U2" s="6" t="s">
        <v>12</v>
      </c>
      <c r="V2" s="7" t="s">
        <v>21</v>
      </c>
    </row>
    <row r="3" spans="1:22">
      <c r="A3">
        <f>IF(E3&gt;-10000, 1, -10)</f>
        <v>1</v>
      </c>
      <c r="B3">
        <v>2003</v>
      </c>
      <c r="C3">
        <v>1</v>
      </c>
      <c r="D3" s="2">
        <v>5.2307222440238297</v>
      </c>
      <c r="E3" s="3">
        <v>-35</v>
      </c>
      <c r="F3" s="8">
        <v>23</v>
      </c>
      <c r="G3" s="10">
        <f>F3-AVERAGE(F$3:F$119)</f>
        <v>8.632478632478632</v>
      </c>
      <c r="H3" s="10">
        <v>51.082020634979202</v>
      </c>
      <c r="I3" s="10">
        <f>H3 - AVERAGE(H$3:H$119)</f>
        <v>14.41397754492548</v>
      </c>
      <c r="J3" s="14">
        <f>AVERAGE(G3,I3)</f>
        <v>11.523228088702055</v>
      </c>
      <c r="K3" s="10"/>
      <c r="L3" s="8">
        <v>46</v>
      </c>
      <c r="M3" s="10">
        <f>L3-AVERAGE(L$3:L$119)</f>
        <v>21.205128205128204</v>
      </c>
      <c r="N3" s="10">
        <v>96.534015823283696</v>
      </c>
      <c r="O3" s="10">
        <f>N3 - AVERAGE(N$3:N$119)</f>
        <v>23.501594509876924</v>
      </c>
      <c r="P3" s="14">
        <f>AVERAGE(M3,O3)</f>
        <v>22.353361357502564</v>
      </c>
      <c r="R3" s="8">
        <v>9</v>
      </c>
      <c r="S3" s="10">
        <f>R3-AVERAGE(R$3:R$119)</f>
        <v>3.4273504273504276</v>
      </c>
      <c r="T3" s="10">
        <v>34.588851821375997</v>
      </c>
      <c r="U3" s="10">
        <f>T3 - AVERAGE(T$3:T$119)</f>
        <v>13.001042995510431</v>
      </c>
      <c r="V3" s="14">
        <f>AVERAGE(S3,U3)</f>
        <v>8.2141967114304286</v>
      </c>
    </row>
    <row r="4" spans="1:22">
      <c r="A4">
        <f>IF(E4&gt;-10000, 1, -10)</f>
        <v>1</v>
      </c>
      <c r="B4">
        <v>2003</v>
      </c>
      <c r="C4">
        <v>2</v>
      </c>
      <c r="D4" s="2">
        <v>4.7283706488743302</v>
      </c>
      <c r="E4" s="3">
        <v>57</v>
      </c>
      <c r="F4" s="8">
        <v>27</v>
      </c>
      <c r="G4" s="10">
        <f t="shared" ref="G4:G67" si="0">F4-AVERAGE(F$3:F$119)</f>
        <v>12.632478632478632</v>
      </c>
      <c r="H4" s="10">
        <v>72.355457416557599</v>
      </c>
      <c r="I4" s="10">
        <f t="shared" ref="I4:I67" si="1">H4 - AVERAGE(H$3:H$119)</f>
        <v>35.687414326503877</v>
      </c>
      <c r="J4" s="14">
        <f t="shared" ref="J4:J67" si="2">AVERAGE(G4,I4)</f>
        <v>24.159946479491254</v>
      </c>
      <c r="K4" s="10"/>
      <c r="L4" s="8">
        <v>56</v>
      </c>
      <c r="M4" s="10">
        <f t="shared" ref="M4:M67" si="3">L4-AVERAGE(L$3:L$119)</f>
        <v>31.205128205128204</v>
      </c>
      <c r="N4" s="10">
        <v>143.68452794422399</v>
      </c>
      <c r="O4" s="10">
        <f t="shared" ref="O4:O67" si="4">N4 - AVERAGE(N$3:N$119)</f>
        <v>70.652106630817215</v>
      </c>
      <c r="P4" s="14">
        <f t="shared" ref="P4:P67" si="5">AVERAGE(M4,O4)</f>
        <v>50.92861741797271</v>
      </c>
      <c r="R4" s="8">
        <v>10</v>
      </c>
      <c r="S4" s="10">
        <f t="shared" ref="S4:S67" si="6">R4-AVERAGE(R$3:R$119)</f>
        <v>4.4273504273504276</v>
      </c>
      <c r="T4" s="10">
        <v>44.3026814592886</v>
      </c>
      <c r="U4" s="10">
        <f t="shared" ref="U4:U67" si="7">T4 - AVERAGE(T$3:T$119)</f>
        <v>22.714872633423035</v>
      </c>
      <c r="V4" s="14">
        <f t="shared" ref="V4:V67" si="8">AVERAGE(S4,U4)</f>
        <v>13.57111153038673</v>
      </c>
    </row>
    <row r="5" spans="1:22">
      <c r="A5">
        <f>IF(E5&gt;-10000, 1, -10)</f>
        <v>1</v>
      </c>
      <c r="B5">
        <v>2003</v>
      </c>
      <c r="C5">
        <v>3</v>
      </c>
      <c r="D5" s="2">
        <v>5.2988749768449903</v>
      </c>
      <c r="E5" s="3">
        <v>47</v>
      </c>
      <c r="F5" s="8">
        <v>24</v>
      </c>
      <c r="G5" s="10">
        <f t="shared" si="0"/>
        <v>9.632478632478632</v>
      </c>
      <c r="H5" s="10">
        <v>87.730988482867403</v>
      </c>
      <c r="I5" s="10">
        <f t="shared" si="1"/>
        <v>51.062945392813681</v>
      </c>
      <c r="J5" s="14">
        <f t="shared" si="2"/>
        <v>30.347712012646156</v>
      </c>
      <c r="K5" s="10"/>
      <c r="L5" s="8">
        <v>56</v>
      </c>
      <c r="M5" s="10">
        <f t="shared" si="3"/>
        <v>31.205128205128204</v>
      </c>
      <c r="N5" s="10">
        <v>182.35247994917901</v>
      </c>
      <c r="O5" s="10">
        <f t="shared" si="4"/>
        <v>109.32005863577224</v>
      </c>
      <c r="P5" s="14">
        <f t="shared" si="5"/>
        <v>70.26259342045023</v>
      </c>
      <c r="R5" s="8">
        <v>6</v>
      </c>
      <c r="S5" s="10">
        <f t="shared" si="6"/>
        <v>0.42735042735042761</v>
      </c>
      <c r="T5" s="10">
        <v>48.239066584753701</v>
      </c>
      <c r="U5" s="10">
        <f t="shared" si="7"/>
        <v>26.651257758888136</v>
      </c>
      <c r="V5" s="14">
        <f t="shared" si="8"/>
        <v>13.539304093119281</v>
      </c>
    </row>
    <row r="6" spans="1:22">
      <c r="A6">
        <f>IF(E6&gt;-10000, 1, -10)</f>
        <v>1</v>
      </c>
      <c r="B6">
        <v>2003</v>
      </c>
      <c r="C6">
        <v>4</v>
      </c>
      <c r="D6" s="2">
        <v>5.3752719918622498</v>
      </c>
      <c r="E6" s="3">
        <v>76</v>
      </c>
      <c r="F6" s="8">
        <v>12</v>
      </c>
      <c r="G6" s="10">
        <f t="shared" si="0"/>
        <v>-2.367521367521368</v>
      </c>
      <c r="H6" s="10">
        <v>62.772937858098601</v>
      </c>
      <c r="I6" s="10">
        <f t="shared" si="1"/>
        <v>26.104894768044879</v>
      </c>
      <c r="J6" s="14">
        <f t="shared" si="2"/>
        <v>11.868686700261755</v>
      </c>
      <c r="K6" s="10"/>
      <c r="L6" s="8">
        <v>29</v>
      </c>
      <c r="M6" s="10">
        <f t="shared" si="3"/>
        <v>4.2051282051282044</v>
      </c>
      <c r="N6" s="10">
        <v>141.20665578443001</v>
      </c>
      <c r="O6" s="10">
        <f t="shared" si="4"/>
        <v>68.17423447102324</v>
      </c>
      <c r="P6" s="14">
        <f t="shared" si="5"/>
        <v>36.189681338075722</v>
      </c>
      <c r="R6" s="8">
        <v>2</v>
      </c>
      <c r="S6" s="10">
        <f t="shared" si="6"/>
        <v>-3.5726495726495724</v>
      </c>
      <c r="T6" s="10">
        <v>28.794651869767499</v>
      </c>
      <c r="U6" s="10">
        <f t="shared" si="7"/>
        <v>7.2068430439019338</v>
      </c>
      <c r="V6" s="14">
        <f t="shared" si="8"/>
        <v>1.8170967356261807</v>
      </c>
    </row>
    <row r="7" spans="1:22">
      <c r="A7">
        <f>IF(E7&gt;-10000, 1, -10)</f>
        <v>1</v>
      </c>
      <c r="B7">
        <v>2003</v>
      </c>
      <c r="C7">
        <v>5</v>
      </c>
      <c r="D7" s="2">
        <v>7.2241896790426896</v>
      </c>
      <c r="E7" s="3">
        <v>22</v>
      </c>
      <c r="F7" s="8">
        <v>2</v>
      </c>
      <c r="G7" s="10">
        <f t="shared" si="0"/>
        <v>-12.367521367521368</v>
      </c>
      <c r="H7" s="10">
        <v>18.457728716439401</v>
      </c>
      <c r="I7" s="10">
        <f t="shared" si="1"/>
        <v>-18.21031437361432</v>
      </c>
      <c r="J7" s="14">
        <f t="shared" si="2"/>
        <v>-15.288917870567843</v>
      </c>
      <c r="K7" s="10"/>
      <c r="L7" s="8">
        <v>3</v>
      </c>
      <c r="M7" s="10">
        <f t="shared" si="3"/>
        <v>-21.794871794871796</v>
      </c>
      <c r="N7" s="10">
        <v>43.609215899520798</v>
      </c>
      <c r="O7" s="10">
        <f t="shared" si="4"/>
        <v>-29.423205413885974</v>
      </c>
      <c r="P7" s="14">
        <f t="shared" si="5"/>
        <v>-25.609038604378885</v>
      </c>
      <c r="R7" s="8">
        <v>1</v>
      </c>
      <c r="S7" s="10">
        <f t="shared" si="6"/>
        <v>-4.5726495726495724</v>
      </c>
      <c r="T7" s="10">
        <v>7.6074963141043002</v>
      </c>
      <c r="U7" s="10">
        <f t="shared" si="7"/>
        <v>-13.980312511761266</v>
      </c>
      <c r="V7" s="14">
        <f t="shared" si="8"/>
        <v>-9.2764810422054182</v>
      </c>
    </row>
    <row r="8" spans="1:22">
      <c r="A8">
        <v>-10</v>
      </c>
      <c r="B8">
        <v>2003</v>
      </c>
      <c r="C8">
        <v>6</v>
      </c>
      <c r="D8" s="2">
        <v>5.9070281935112101</v>
      </c>
      <c r="E8" s="3" t="s">
        <v>3</v>
      </c>
      <c r="F8" s="8">
        <v>0</v>
      </c>
      <c r="G8" s="10">
        <f t="shared" si="0"/>
        <v>-14.367521367521368</v>
      </c>
      <c r="H8" s="10">
        <v>0.56120459848580695</v>
      </c>
      <c r="I8" s="10">
        <f t="shared" si="1"/>
        <v>-36.106838491567913</v>
      </c>
      <c r="J8" s="14">
        <f t="shared" si="2"/>
        <v>-25.237179929544642</v>
      </c>
      <c r="K8" s="10"/>
      <c r="L8" s="8">
        <v>0</v>
      </c>
      <c r="M8" s="10">
        <f t="shared" si="3"/>
        <v>-24.794871794871796</v>
      </c>
      <c r="N8" s="10">
        <v>1.07596800077765</v>
      </c>
      <c r="O8" s="10">
        <f t="shared" si="4"/>
        <v>-71.956453312629122</v>
      </c>
      <c r="P8" s="14">
        <f t="shared" si="5"/>
        <v>-48.375662553750459</v>
      </c>
      <c r="R8" s="8">
        <v>0</v>
      </c>
      <c r="S8" s="10">
        <f t="shared" si="6"/>
        <v>-5.5726495726495724</v>
      </c>
      <c r="T8" s="10">
        <v>0.19781481309500701</v>
      </c>
      <c r="U8" s="10">
        <f t="shared" si="7"/>
        <v>-21.389994012770558</v>
      </c>
      <c r="V8" s="14">
        <f t="shared" si="8"/>
        <v>-13.481321792710066</v>
      </c>
    </row>
    <row r="9" spans="1:22">
      <c r="A9">
        <f t="shared" ref="A9:A72" si="9">IF(E9&gt;-10000, 1, -10)</f>
        <v>1</v>
      </c>
      <c r="B9">
        <v>2003</v>
      </c>
      <c r="C9">
        <v>7</v>
      </c>
      <c r="D9" s="2">
        <v>3.42637864258369</v>
      </c>
      <c r="E9" s="3">
        <v>-47</v>
      </c>
      <c r="F9" s="8">
        <v>0</v>
      </c>
      <c r="G9" s="10">
        <f t="shared" si="0"/>
        <v>-14.367521367521368</v>
      </c>
      <c r="H9" s="10">
        <v>1.7116666092967501E-2</v>
      </c>
      <c r="I9" s="10">
        <f t="shared" si="1"/>
        <v>-36.650926423960755</v>
      </c>
      <c r="J9" s="14">
        <f t="shared" si="2"/>
        <v>-25.509223895741062</v>
      </c>
      <c r="K9" s="10"/>
      <c r="L9" s="8">
        <v>0</v>
      </c>
      <c r="M9" s="10">
        <f t="shared" si="3"/>
        <v>-24.794871794871796</v>
      </c>
      <c r="N9" s="10">
        <v>5.4639999966457301E-3</v>
      </c>
      <c r="O9" s="10">
        <f t="shared" si="4"/>
        <v>-73.026957313410122</v>
      </c>
      <c r="P9" s="14">
        <f t="shared" si="5"/>
        <v>-48.910914554140959</v>
      </c>
      <c r="R9" s="8">
        <v>0</v>
      </c>
      <c r="S9" s="10">
        <f t="shared" si="6"/>
        <v>-5.5726495726495724</v>
      </c>
      <c r="T9" s="10">
        <v>6.7962962876427595E-4</v>
      </c>
      <c r="U9" s="10">
        <f t="shared" si="7"/>
        <v>-21.587129196236802</v>
      </c>
      <c r="V9" s="14">
        <f t="shared" si="8"/>
        <v>-13.579889384443188</v>
      </c>
    </row>
    <row r="10" spans="1:22">
      <c r="A10">
        <f t="shared" si="9"/>
        <v>1</v>
      </c>
      <c r="B10">
        <v>2003</v>
      </c>
      <c r="C10">
        <v>8</v>
      </c>
      <c r="D10" s="2">
        <v>3.90302181775166</v>
      </c>
      <c r="E10" s="3">
        <v>-89</v>
      </c>
      <c r="F10" s="8">
        <v>0</v>
      </c>
      <c r="G10" s="10">
        <f t="shared" si="0"/>
        <v>-14.367521367521368</v>
      </c>
      <c r="H10" s="10">
        <v>8.3753592194421697E-4</v>
      </c>
      <c r="I10" s="10">
        <f t="shared" si="1"/>
        <v>-36.667205554131776</v>
      </c>
      <c r="J10" s="14">
        <f t="shared" si="2"/>
        <v>-25.517363460826573</v>
      </c>
      <c r="K10" s="10"/>
      <c r="L10" s="8">
        <v>0</v>
      </c>
      <c r="M10" s="10">
        <f t="shared" si="3"/>
        <v>-24.794871794871796</v>
      </c>
      <c r="N10" s="10">
        <v>1.8255000021690699E-3</v>
      </c>
      <c r="O10" s="10">
        <f t="shared" si="4"/>
        <v>-73.030595813404602</v>
      </c>
      <c r="P10" s="14">
        <f t="shared" si="5"/>
        <v>-48.912733804138199</v>
      </c>
      <c r="R10" s="8">
        <v>0</v>
      </c>
      <c r="S10" s="10">
        <f t="shared" si="6"/>
        <v>-5.5726495726495724</v>
      </c>
      <c r="T10" s="10">
        <v>5.9542824412043703E-4</v>
      </c>
      <c r="U10" s="10">
        <f t="shared" si="7"/>
        <v>-21.587213397621444</v>
      </c>
      <c r="V10" s="14">
        <f t="shared" si="8"/>
        <v>-13.579931485135507</v>
      </c>
    </row>
    <row r="11" spans="1:22">
      <c r="A11">
        <f t="shared" si="9"/>
        <v>1</v>
      </c>
      <c r="B11">
        <v>2003</v>
      </c>
      <c r="C11">
        <v>9</v>
      </c>
      <c r="D11" s="2">
        <v>4.0784464024145102</v>
      </c>
      <c r="E11" s="3">
        <v>-108</v>
      </c>
      <c r="F11" s="8">
        <v>0</v>
      </c>
      <c r="G11" s="10">
        <f t="shared" si="0"/>
        <v>-14.367521367521368</v>
      </c>
      <c r="H11" s="10">
        <v>4.47231323417683E-2</v>
      </c>
      <c r="I11" s="10">
        <f t="shared" si="1"/>
        <v>-36.623319957711956</v>
      </c>
      <c r="J11" s="14">
        <f t="shared" si="2"/>
        <v>-25.495420662616663</v>
      </c>
      <c r="K11" s="10"/>
      <c r="L11" s="8">
        <v>0</v>
      </c>
      <c r="M11" s="10">
        <f t="shared" si="3"/>
        <v>-24.794871794871796</v>
      </c>
      <c r="N11" s="10">
        <v>0.135862000483703</v>
      </c>
      <c r="O11" s="10">
        <f t="shared" si="4"/>
        <v>-72.896559312923074</v>
      </c>
      <c r="P11" s="14">
        <f t="shared" si="5"/>
        <v>-48.845715553897435</v>
      </c>
      <c r="R11" s="8">
        <v>0</v>
      </c>
      <c r="S11" s="10">
        <f t="shared" si="6"/>
        <v>-5.5726495726495724</v>
      </c>
      <c r="T11" s="10">
        <v>8.6768518874662404E-3</v>
      </c>
      <c r="U11" s="10">
        <f t="shared" si="7"/>
        <v>-21.5791319739781</v>
      </c>
      <c r="V11" s="14">
        <f t="shared" si="8"/>
        <v>-13.575890773313837</v>
      </c>
    </row>
    <row r="12" spans="1:22">
      <c r="A12">
        <f t="shared" si="9"/>
        <v>1</v>
      </c>
      <c r="B12">
        <v>2003</v>
      </c>
      <c r="C12">
        <v>10</v>
      </c>
      <c r="D12" s="2">
        <v>4.4767826371897801</v>
      </c>
      <c r="E12" s="3">
        <v>-131</v>
      </c>
      <c r="F12" s="8">
        <v>1</v>
      </c>
      <c r="G12" s="10">
        <f t="shared" si="0"/>
        <v>-13.367521367521368</v>
      </c>
      <c r="H12" s="10">
        <v>0.39445488485306501</v>
      </c>
      <c r="I12" s="10">
        <f t="shared" si="1"/>
        <v>-36.27358820520066</v>
      </c>
      <c r="J12" s="14">
        <f t="shared" si="2"/>
        <v>-24.820554786361015</v>
      </c>
      <c r="K12" s="10"/>
      <c r="L12" s="8">
        <v>3</v>
      </c>
      <c r="M12" s="10">
        <f t="shared" si="3"/>
        <v>-21.794871794871796</v>
      </c>
      <c r="N12" s="10">
        <v>1.1308059991082</v>
      </c>
      <c r="O12" s="10">
        <f t="shared" si="4"/>
        <v>-71.901615314298567</v>
      </c>
      <c r="P12" s="14">
        <f t="shared" si="5"/>
        <v>-46.848243554585181</v>
      </c>
      <c r="R12" s="8">
        <v>0</v>
      </c>
      <c r="S12" s="10">
        <f t="shared" si="6"/>
        <v>-5.5726495726495724</v>
      </c>
      <c r="T12" s="10">
        <v>9.3162037288156696E-2</v>
      </c>
      <c r="U12" s="10">
        <f t="shared" si="7"/>
        <v>-21.494646788577409</v>
      </c>
      <c r="V12" s="14">
        <f t="shared" si="8"/>
        <v>-13.53364818061349</v>
      </c>
    </row>
    <row r="13" spans="1:22">
      <c r="A13">
        <f t="shared" si="9"/>
        <v>1</v>
      </c>
      <c r="B13">
        <v>2003</v>
      </c>
      <c r="C13">
        <v>11</v>
      </c>
      <c r="D13" s="2">
        <v>4.3653474228390596</v>
      </c>
      <c r="E13" s="3">
        <v>-110</v>
      </c>
      <c r="F13" s="8">
        <v>7</v>
      </c>
      <c r="G13" s="10">
        <f t="shared" si="0"/>
        <v>-7.367521367521368</v>
      </c>
      <c r="H13" s="10">
        <v>14.720533339575001</v>
      </c>
      <c r="I13" s="10">
        <f t="shared" si="1"/>
        <v>-21.947509750478723</v>
      </c>
      <c r="J13" s="14">
        <f t="shared" si="2"/>
        <v>-14.657515559000046</v>
      </c>
      <c r="K13" s="10"/>
      <c r="L13" s="8">
        <v>15</v>
      </c>
      <c r="M13" s="10">
        <f t="shared" si="3"/>
        <v>-9.7948717948717956</v>
      </c>
      <c r="N13" s="10">
        <v>30.1894680054858</v>
      </c>
      <c r="O13" s="10">
        <f t="shared" si="4"/>
        <v>-42.842953307920972</v>
      </c>
      <c r="P13" s="14">
        <f t="shared" si="5"/>
        <v>-26.318912551396384</v>
      </c>
      <c r="R13" s="8">
        <v>3</v>
      </c>
      <c r="S13" s="10">
        <f t="shared" si="6"/>
        <v>-2.5726495726495724</v>
      </c>
      <c r="T13" s="10">
        <v>9.8529037052083197</v>
      </c>
      <c r="U13" s="10">
        <f t="shared" si="7"/>
        <v>-11.734905120657245</v>
      </c>
      <c r="V13" s="14">
        <f t="shared" si="8"/>
        <v>-7.1537773466534089</v>
      </c>
    </row>
    <row r="14" spans="1:22">
      <c r="A14">
        <f t="shared" si="9"/>
        <v>1</v>
      </c>
      <c r="B14">
        <v>2003</v>
      </c>
      <c r="C14">
        <v>12</v>
      </c>
      <c r="D14" s="2">
        <v>4.4341871791765497</v>
      </c>
      <c r="E14" s="3">
        <v>-59</v>
      </c>
      <c r="F14" s="8">
        <v>21</v>
      </c>
      <c r="G14" s="10">
        <f t="shared" si="0"/>
        <v>6.632478632478632</v>
      </c>
      <c r="H14" s="10">
        <v>49.714342551175598</v>
      </c>
      <c r="I14" s="10">
        <f t="shared" si="1"/>
        <v>13.046299461121876</v>
      </c>
      <c r="J14" s="14">
        <f t="shared" si="2"/>
        <v>9.8393890468002532</v>
      </c>
      <c r="K14" s="10"/>
      <c r="L14" s="8">
        <v>45</v>
      </c>
      <c r="M14" s="10">
        <f t="shared" si="3"/>
        <v>20.205128205128204</v>
      </c>
      <c r="N14" s="10">
        <v>99.5891999575868</v>
      </c>
      <c r="O14" s="10">
        <f t="shared" si="4"/>
        <v>26.556778644180028</v>
      </c>
      <c r="P14" s="14">
        <f t="shared" si="5"/>
        <v>23.380953424654116</v>
      </c>
      <c r="R14" s="8">
        <v>7</v>
      </c>
      <c r="S14" s="10">
        <f t="shared" si="6"/>
        <v>1.4273504273504276</v>
      </c>
      <c r="T14" s="10">
        <v>29.662103749776101</v>
      </c>
      <c r="U14" s="10">
        <f t="shared" si="7"/>
        <v>8.0742949239105357</v>
      </c>
      <c r="V14" s="14">
        <f t="shared" si="8"/>
        <v>4.7508226756304817</v>
      </c>
    </row>
    <row r="15" spans="1:22">
      <c r="A15">
        <f t="shared" si="9"/>
        <v>1</v>
      </c>
      <c r="B15">
        <v>2004</v>
      </c>
      <c r="C15">
        <v>1</v>
      </c>
      <c r="D15" s="2">
        <v>4.3106603509382104</v>
      </c>
      <c r="E15" s="3">
        <v>18</v>
      </c>
      <c r="F15" s="8">
        <v>35</v>
      </c>
      <c r="G15" s="10">
        <f t="shared" si="0"/>
        <v>20.63247863247863</v>
      </c>
      <c r="H15" s="10">
        <v>88.530142488398596</v>
      </c>
      <c r="I15" s="10">
        <f t="shared" si="1"/>
        <v>51.862099398344874</v>
      </c>
      <c r="J15" s="14">
        <f t="shared" si="2"/>
        <v>36.247289015411752</v>
      </c>
      <c r="K15" s="10"/>
      <c r="L15" s="8">
        <v>62</v>
      </c>
      <c r="M15" s="10">
        <f t="shared" si="3"/>
        <v>37.205128205128204</v>
      </c>
      <c r="N15" s="10">
        <v>145.973839976601</v>
      </c>
      <c r="O15" s="10">
        <f t="shared" si="4"/>
        <v>72.941418663194227</v>
      </c>
      <c r="P15" s="14">
        <f t="shared" si="5"/>
        <v>55.073273434161216</v>
      </c>
      <c r="R15" s="8">
        <v>16</v>
      </c>
      <c r="S15" s="10">
        <f t="shared" si="6"/>
        <v>10.427350427350428</v>
      </c>
      <c r="T15" s="10">
        <v>72.379422194968001</v>
      </c>
      <c r="U15" s="10">
        <f t="shared" si="7"/>
        <v>50.791613369102436</v>
      </c>
      <c r="V15" s="14">
        <f t="shared" si="8"/>
        <v>30.609481898226431</v>
      </c>
    </row>
    <row r="16" spans="1:22">
      <c r="A16">
        <f t="shared" si="9"/>
        <v>1</v>
      </c>
      <c r="B16">
        <v>2004</v>
      </c>
      <c r="C16">
        <v>2</v>
      </c>
      <c r="D16" s="2">
        <v>4.6706606735015797</v>
      </c>
      <c r="E16" s="3">
        <v>44</v>
      </c>
      <c r="F16" s="8">
        <v>40</v>
      </c>
      <c r="G16" s="10">
        <f t="shared" si="0"/>
        <v>25.63247863247863</v>
      </c>
      <c r="H16" s="10">
        <v>110.364583916973</v>
      </c>
      <c r="I16" s="10">
        <f t="shared" si="1"/>
        <v>73.696540826919289</v>
      </c>
      <c r="J16" s="14">
        <f t="shared" si="2"/>
        <v>49.664509729698963</v>
      </c>
      <c r="K16" s="10"/>
      <c r="L16" s="8">
        <v>77</v>
      </c>
      <c r="M16" s="10">
        <f t="shared" si="3"/>
        <v>52.205128205128204</v>
      </c>
      <c r="N16" s="10">
        <v>194.32121612819</v>
      </c>
      <c r="O16" s="10">
        <f t="shared" si="4"/>
        <v>121.28879481478323</v>
      </c>
      <c r="P16" s="14">
        <f t="shared" si="5"/>
        <v>86.746961509955725</v>
      </c>
      <c r="R16" s="8">
        <v>18</v>
      </c>
      <c r="S16" s="10">
        <f t="shared" si="6"/>
        <v>12.427350427350428</v>
      </c>
      <c r="T16" s="10">
        <v>84.512622076777703</v>
      </c>
      <c r="U16" s="10">
        <f t="shared" si="7"/>
        <v>62.924813250912138</v>
      </c>
      <c r="V16" s="14">
        <f t="shared" si="8"/>
        <v>37.676081839131285</v>
      </c>
    </row>
    <row r="17" spans="1:22">
      <c r="A17">
        <f t="shared" si="9"/>
        <v>1</v>
      </c>
      <c r="B17">
        <v>2004</v>
      </c>
      <c r="C17">
        <v>3</v>
      </c>
      <c r="D17" s="2">
        <v>6.5937769004469802</v>
      </c>
      <c r="E17" s="3">
        <v>66</v>
      </c>
      <c r="F17" s="8">
        <v>24</v>
      </c>
      <c r="G17" s="10">
        <f t="shared" si="0"/>
        <v>9.632478632478632</v>
      </c>
      <c r="H17" s="10">
        <v>97.2823631641931</v>
      </c>
      <c r="I17" s="10">
        <f t="shared" si="1"/>
        <v>60.614320074139378</v>
      </c>
      <c r="J17" s="14">
        <f t="shared" si="2"/>
        <v>35.123399353309004</v>
      </c>
      <c r="K17" s="10"/>
      <c r="L17" s="8">
        <v>55</v>
      </c>
      <c r="M17" s="10">
        <f t="shared" si="3"/>
        <v>30.205128205128204</v>
      </c>
      <c r="N17" s="10">
        <v>196.343135741266</v>
      </c>
      <c r="O17" s="10">
        <f t="shared" si="4"/>
        <v>123.31071442785922</v>
      </c>
      <c r="P17" s="14">
        <f t="shared" si="5"/>
        <v>76.757921316493707</v>
      </c>
      <c r="R17" s="8">
        <v>8</v>
      </c>
      <c r="S17" s="10">
        <f t="shared" si="6"/>
        <v>2.4273504273504276</v>
      </c>
      <c r="T17" s="10">
        <v>60.443792662884</v>
      </c>
      <c r="U17" s="10">
        <f t="shared" si="7"/>
        <v>38.855983837018435</v>
      </c>
      <c r="V17" s="14">
        <f t="shared" si="8"/>
        <v>20.64166713218443</v>
      </c>
    </row>
    <row r="18" spans="1:22">
      <c r="A18">
        <f t="shared" si="9"/>
        <v>1</v>
      </c>
      <c r="B18">
        <v>2004</v>
      </c>
      <c r="C18">
        <v>4</v>
      </c>
      <c r="D18" s="2">
        <v>4.9506914587627104</v>
      </c>
      <c r="E18" s="3">
        <v>29</v>
      </c>
      <c r="F18" s="8">
        <v>6</v>
      </c>
      <c r="G18" s="10">
        <f t="shared" si="0"/>
        <v>-8.367521367521368</v>
      </c>
      <c r="H18" s="10">
        <v>39.267052895338701</v>
      </c>
      <c r="I18" s="10">
        <f t="shared" si="1"/>
        <v>2.5990098052849788</v>
      </c>
      <c r="J18" s="14">
        <f t="shared" si="2"/>
        <v>-2.8842557811181946</v>
      </c>
      <c r="K18" s="10"/>
      <c r="L18" s="8">
        <v>16</v>
      </c>
      <c r="M18" s="10">
        <f t="shared" si="3"/>
        <v>-8.7948717948717956</v>
      </c>
      <c r="N18" s="10">
        <v>95.531055900503404</v>
      </c>
      <c r="O18" s="10">
        <f t="shared" si="4"/>
        <v>22.498634587096632</v>
      </c>
      <c r="P18" s="14">
        <f t="shared" si="5"/>
        <v>6.8518813961124181</v>
      </c>
      <c r="R18" s="8">
        <v>0</v>
      </c>
      <c r="S18" s="10">
        <f t="shared" si="6"/>
        <v>-5.5726495726495724</v>
      </c>
      <c r="T18" s="10">
        <v>14.8020889874735</v>
      </c>
      <c r="U18" s="10">
        <f t="shared" si="7"/>
        <v>-6.7857198383920654</v>
      </c>
      <c r="V18" s="14">
        <f t="shared" si="8"/>
        <v>-6.1791847055208189</v>
      </c>
    </row>
    <row r="19" spans="1:22">
      <c r="A19">
        <f t="shared" si="9"/>
        <v>1</v>
      </c>
      <c r="B19">
        <v>2004</v>
      </c>
      <c r="C19">
        <v>5</v>
      </c>
      <c r="D19" s="2">
        <v>5.5757454539309403</v>
      </c>
      <c r="E19" s="3">
        <v>26</v>
      </c>
      <c r="F19" s="8">
        <v>1</v>
      </c>
      <c r="G19" s="10">
        <f t="shared" si="0"/>
        <v>-13.367521367521368</v>
      </c>
      <c r="H19" s="10">
        <v>5.0568965626060898</v>
      </c>
      <c r="I19" s="10">
        <f t="shared" si="1"/>
        <v>-31.61114652744763</v>
      </c>
      <c r="J19" s="14">
        <f t="shared" si="2"/>
        <v>-22.4893339474845</v>
      </c>
      <c r="K19" s="10"/>
      <c r="L19" s="8">
        <v>2</v>
      </c>
      <c r="M19" s="10">
        <f t="shared" si="3"/>
        <v>-22.794871794871796</v>
      </c>
      <c r="N19" s="10">
        <v>12.544848067225001</v>
      </c>
      <c r="O19" s="10">
        <f t="shared" si="4"/>
        <v>-60.487573246181768</v>
      </c>
      <c r="P19" s="14">
        <f t="shared" si="5"/>
        <v>-41.641222520526782</v>
      </c>
      <c r="R19" s="8">
        <v>0</v>
      </c>
      <c r="S19" s="10">
        <f t="shared" si="6"/>
        <v>-5.5726495726495724</v>
      </c>
      <c r="T19" s="10">
        <v>1.9244444316621701</v>
      </c>
      <c r="U19" s="10">
        <f t="shared" si="7"/>
        <v>-19.663364394203395</v>
      </c>
      <c r="V19" s="14">
        <f t="shared" si="8"/>
        <v>-12.618006983426483</v>
      </c>
    </row>
    <row r="20" spans="1:22">
      <c r="A20">
        <f t="shared" si="9"/>
        <v>1</v>
      </c>
      <c r="B20">
        <v>2004</v>
      </c>
      <c r="C20">
        <v>6</v>
      </c>
      <c r="D20" s="2">
        <v>4.7775615326444401</v>
      </c>
      <c r="E20" s="3">
        <v>31</v>
      </c>
      <c r="F20" s="8">
        <v>0</v>
      </c>
      <c r="G20" s="10">
        <f t="shared" si="0"/>
        <v>-14.367521367521368</v>
      </c>
      <c r="H20" s="10">
        <v>0.32722069749300198</v>
      </c>
      <c r="I20" s="10">
        <f t="shared" si="1"/>
        <v>-36.340822392560717</v>
      </c>
      <c r="J20" s="14">
        <f t="shared" si="2"/>
        <v>-25.354171880041044</v>
      </c>
      <c r="K20" s="10"/>
      <c r="L20" s="8">
        <v>0</v>
      </c>
      <c r="M20" s="10">
        <f t="shared" si="3"/>
        <v>-24.794871794871796</v>
      </c>
      <c r="N20" s="10">
        <v>0.31399200090498203</v>
      </c>
      <c r="O20" s="10">
        <f t="shared" si="4"/>
        <v>-72.718429312501783</v>
      </c>
      <c r="P20" s="14">
        <f t="shared" si="5"/>
        <v>-48.756650553686789</v>
      </c>
      <c r="R20" s="8">
        <v>0</v>
      </c>
      <c r="S20" s="10">
        <f t="shared" si="6"/>
        <v>-5.5726495726495724</v>
      </c>
      <c r="T20" s="10">
        <v>0.24740000780406701</v>
      </c>
      <c r="U20" s="10">
        <f t="shared" si="7"/>
        <v>-21.340408818061498</v>
      </c>
      <c r="V20" s="14">
        <f t="shared" si="8"/>
        <v>-13.456529195355536</v>
      </c>
    </row>
    <row r="21" spans="1:22">
      <c r="A21">
        <f t="shared" si="9"/>
        <v>1</v>
      </c>
      <c r="B21">
        <v>2004</v>
      </c>
      <c r="C21">
        <v>7</v>
      </c>
      <c r="D21" s="2">
        <v>3.42765650632409</v>
      </c>
      <c r="E21" s="3">
        <v>-40</v>
      </c>
      <c r="F21" s="8">
        <v>0</v>
      </c>
      <c r="G21" s="10">
        <f t="shared" si="0"/>
        <v>-14.367521367521368</v>
      </c>
      <c r="H21" s="10">
        <v>5.35632194219713E-3</v>
      </c>
      <c r="I21" s="10">
        <f t="shared" si="1"/>
        <v>-36.662686768111527</v>
      </c>
      <c r="J21" s="14">
        <f t="shared" si="2"/>
        <v>-25.515104067816448</v>
      </c>
      <c r="K21" s="10"/>
      <c r="L21" s="8">
        <v>0</v>
      </c>
      <c r="M21" s="10">
        <f t="shared" si="3"/>
        <v>-24.794871794871796</v>
      </c>
      <c r="N21" s="10">
        <v>3.66600001161714E-3</v>
      </c>
      <c r="O21" s="10">
        <f t="shared" si="4"/>
        <v>-73.028755313395152</v>
      </c>
      <c r="P21" s="14">
        <f t="shared" si="5"/>
        <v>-48.911813554133474</v>
      </c>
      <c r="R21" s="8">
        <v>0</v>
      </c>
      <c r="S21" s="10">
        <f t="shared" si="6"/>
        <v>-5.5726495726495724</v>
      </c>
      <c r="T21" s="10">
        <v>9.3148148777833797E-4</v>
      </c>
      <c r="U21" s="10">
        <f t="shared" si="7"/>
        <v>-21.586877344377786</v>
      </c>
      <c r="V21" s="14">
        <f t="shared" si="8"/>
        <v>-13.579763458513678</v>
      </c>
    </row>
    <row r="22" spans="1:22">
      <c r="A22">
        <f t="shared" si="9"/>
        <v>1</v>
      </c>
      <c r="B22">
        <v>2004</v>
      </c>
      <c r="C22">
        <v>8</v>
      </c>
      <c r="D22" s="2">
        <v>3.7164537116537399</v>
      </c>
      <c r="E22" s="3">
        <v>-100</v>
      </c>
      <c r="F22" s="8">
        <v>0</v>
      </c>
      <c r="G22" s="10">
        <f t="shared" si="0"/>
        <v>-14.367521367521368</v>
      </c>
      <c r="H22" s="10">
        <v>1.1906788833216399E-3</v>
      </c>
      <c r="I22" s="10">
        <f t="shared" si="1"/>
        <v>-36.666852411170403</v>
      </c>
      <c r="J22" s="14">
        <f t="shared" si="2"/>
        <v>-25.517186889345886</v>
      </c>
      <c r="K22" s="10"/>
      <c r="L22" s="8">
        <v>0</v>
      </c>
      <c r="M22" s="10">
        <f t="shared" si="3"/>
        <v>-24.794871794871796</v>
      </c>
      <c r="N22" s="10">
        <v>1.1098750061137299E-3</v>
      </c>
      <c r="O22" s="10">
        <f t="shared" si="4"/>
        <v>-73.031311438400664</v>
      </c>
      <c r="P22" s="14">
        <f t="shared" si="5"/>
        <v>-48.91309161663623</v>
      </c>
      <c r="R22" s="8">
        <v>0</v>
      </c>
      <c r="S22" s="10">
        <f t="shared" si="6"/>
        <v>-5.5726495726495724</v>
      </c>
      <c r="T22" s="10">
        <v>1.9502893563278E-3</v>
      </c>
      <c r="U22" s="10">
        <f t="shared" si="7"/>
        <v>-21.585858536509239</v>
      </c>
      <c r="V22" s="14">
        <f t="shared" si="8"/>
        <v>-13.579254054579405</v>
      </c>
    </row>
    <row r="23" spans="1:22">
      <c r="A23">
        <f t="shared" si="9"/>
        <v>1</v>
      </c>
      <c r="B23">
        <v>2004</v>
      </c>
      <c r="C23">
        <v>9</v>
      </c>
      <c r="D23" s="2">
        <v>3.85378971257057</v>
      </c>
      <c r="E23" s="3">
        <v>-81</v>
      </c>
      <c r="F23" s="8">
        <v>0</v>
      </c>
      <c r="G23" s="10">
        <f t="shared" si="0"/>
        <v>-14.367521367521368</v>
      </c>
      <c r="H23" s="10">
        <v>2.1350323323698701E-2</v>
      </c>
      <c r="I23" s="10">
        <f t="shared" si="1"/>
        <v>-36.64669276673002</v>
      </c>
      <c r="J23" s="14">
        <f t="shared" si="2"/>
        <v>-25.507107067125695</v>
      </c>
      <c r="K23" s="10"/>
      <c r="L23" s="8">
        <v>0</v>
      </c>
      <c r="M23" s="10">
        <f t="shared" si="3"/>
        <v>-24.794871794871796</v>
      </c>
      <c r="N23" s="10">
        <v>3.8171000021602598E-2</v>
      </c>
      <c r="O23" s="10">
        <f t="shared" si="4"/>
        <v>-72.994250313385166</v>
      </c>
      <c r="P23" s="14">
        <f t="shared" si="5"/>
        <v>-48.894561054128481</v>
      </c>
      <c r="R23" s="8">
        <v>0</v>
      </c>
      <c r="S23" s="10">
        <f t="shared" si="6"/>
        <v>-5.5726495726495724</v>
      </c>
      <c r="T23" s="10">
        <v>1.98785880013727E-2</v>
      </c>
      <c r="U23" s="10">
        <f t="shared" si="7"/>
        <v>-21.567930237864193</v>
      </c>
      <c r="V23" s="14">
        <f t="shared" si="8"/>
        <v>-13.570289905256882</v>
      </c>
    </row>
    <row r="24" spans="1:22">
      <c r="A24">
        <f t="shared" si="9"/>
        <v>1</v>
      </c>
      <c r="B24">
        <v>2004</v>
      </c>
      <c r="C24">
        <v>10</v>
      </c>
      <c r="D24" s="2">
        <v>4.4512253623818401</v>
      </c>
      <c r="E24" s="3">
        <v>-80</v>
      </c>
      <c r="F24" s="8">
        <v>1</v>
      </c>
      <c r="G24" s="10">
        <f t="shared" si="0"/>
        <v>-13.367521367521368</v>
      </c>
      <c r="H24" s="10">
        <v>1.3799698270004801</v>
      </c>
      <c r="I24" s="10">
        <f t="shared" si="1"/>
        <v>-35.288073263053242</v>
      </c>
      <c r="J24" s="14">
        <f t="shared" si="2"/>
        <v>-24.327797315287306</v>
      </c>
      <c r="K24" s="10"/>
      <c r="L24" s="8">
        <v>3</v>
      </c>
      <c r="M24" s="10">
        <f t="shared" si="3"/>
        <v>-21.794871794871796</v>
      </c>
      <c r="N24" s="10">
        <v>3.6890499925204501</v>
      </c>
      <c r="O24" s="10">
        <f t="shared" si="4"/>
        <v>-69.34337132088632</v>
      </c>
      <c r="P24" s="14">
        <f t="shared" si="5"/>
        <v>-45.569121557879058</v>
      </c>
      <c r="R24" s="8">
        <v>1</v>
      </c>
      <c r="S24" s="10">
        <f t="shared" si="6"/>
        <v>-4.5726495726495724</v>
      </c>
      <c r="T24" s="10">
        <v>0.70978981859122903</v>
      </c>
      <c r="U24" s="10">
        <f t="shared" si="7"/>
        <v>-20.878019007274336</v>
      </c>
      <c r="V24" s="14">
        <f t="shared" si="8"/>
        <v>-12.725334289961953</v>
      </c>
    </row>
    <row r="25" spans="1:22">
      <c r="A25">
        <f t="shared" si="9"/>
        <v>1</v>
      </c>
      <c r="B25">
        <v>2004</v>
      </c>
      <c r="C25">
        <v>11</v>
      </c>
      <c r="D25" s="2">
        <v>4.23756104879938</v>
      </c>
      <c r="E25" s="3">
        <v>-53</v>
      </c>
      <c r="F25" s="8">
        <v>6</v>
      </c>
      <c r="G25" s="10">
        <f t="shared" si="0"/>
        <v>-8.367521367521368</v>
      </c>
      <c r="H25" s="10">
        <v>10.613333351679501</v>
      </c>
      <c r="I25" s="10">
        <f t="shared" si="1"/>
        <v>-26.054709738374221</v>
      </c>
      <c r="J25" s="14">
        <f t="shared" si="2"/>
        <v>-17.211115552947795</v>
      </c>
      <c r="K25" s="10"/>
      <c r="L25" s="8">
        <v>16</v>
      </c>
      <c r="M25" s="10">
        <f t="shared" si="3"/>
        <v>-8.7948717948717956</v>
      </c>
      <c r="N25" s="10">
        <v>29.082708054508501</v>
      </c>
      <c r="O25" s="10">
        <f t="shared" si="4"/>
        <v>-43.949713258898271</v>
      </c>
      <c r="P25" s="14">
        <f t="shared" si="5"/>
        <v>-26.372292526885033</v>
      </c>
      <c r="R25" s="8">
        <v>2</v>
      </c>
      <c r="S25" s="10">
        <f t="shared" si="6"/>
        <v>-3.5726495726495724</v>
      </c>
      <c r="T25" s="10">
        <v>3.6643518479155599</v>
      </c>
      <c r="U25" s="10">
        <f t="shared" si="7"/>
        <v>-17.923456977950003</v>
      </c>
      <c r="V25" s="14">
        <f t="shared" si="8"/>
        <v>-10.748053275299789</v>
      </c>
    </row>
    <row r="26" spans="1:22">
      <c r="A26">
        <f t="shared" si="9"/>
        <v>1</v>
      </c>
      <c r="B26">
        <v>2004</v>
      </c>
      <c r="C26">
        <v>12</v>
      </c>
      <c r="D26" s="2">
        <v>4.2851030761302704</v>
      </c>
      <c r="E26" s="3">
        <v>-37</v>
      </c>
      <c r="F26" s="8">
        <v>16</v>
      </c>
      <c r="G26" s="10">
        <f t="shared" si="0"/>
        <v>1.632478632478632</v>
      </c>
      <c r="H26" s="10">
        <v>33.922000029128</v>
      </c>
      <c r="I26" s="10">
        <f t="shared" si="1"/>
        <v>-2.7460430609257216</v>
      </c>
      <c r="J26" s="14">
        <f t="shared" si="2"/>
        <v>-0.55678221422354479</v>
      </c>
      <c r="K26" s="10"/>
      <c r="L26" s="8">
        <v>37</v>
      </c>
      <c r="M26" s="10">
        <f t="shared" si="3"/>
        <v>12.205128205128204</v>
      </c>
      <c r="N26" s="10">
        <v>76.495064106062102</v>
      </c>
      <c r="O26" s="10">
        <f t="shared" si="4"/>
        <v>3.4626427926553305</v>
      </c>
      <c r="P26" s="14">
        <f t="shared" si="5"/>
        <v>7.8338854988917674</v>
      </c>
      <c r="R26" s="8">
        <v>5</v>
      </c>
      <c r="S26" s="10">
        <f t="shared" si="6"/>
        <v>-0.57264957264957239</v>
      </c>
      <c r="T26" s="10">
        <v>17.948511112512101</v>
      </c>
      <c r="U26" s="10">
        <f t="shared" si="7"/>
        <v>-3.6392977133534643</v>
      </c>
      <c r="V26" s="14">
        <f t="shared" si="8"/>
        <v>-2.1059736430015183</v>
      </c>
    </row>
    <row r="27" spans="1:22">
      <c r="A27">
        <f t="shared" si="9"/>
        <v>1</v>
      </c>
      <c r="B27">
        <v>2005</v>
      </c>
      <c r="C27">
        <v>1</v>
      </c>
      <c r="D27" s="2">
        <v>4.0797929685065402</v>
      </c>
      <c r="E27" s="3">
        <v>18</v>
      </c>
      <c r="F27" s="8">
        <v>27</v>
      </c>
      <c r="G27" s="10">
        <f t="shared" si="0"/>
        <v>12.632478632478632</v>
      </c>
      <c r="H27" s="10">
        <v>62.998321853099696</v>
      </c>
      <c r="I27" s="10">
        <f t="shared" si="1"/>
        <v>26.330278763045975</v>
      </c>
      <c r="J27" s="14">
        <f t="shared" si="2"/>
        <v>19.481378697762302</v>
      </c>
      <c r="K27" s="10"/>
      <c r="L27" s="8">
        <v>58</v>
      </c>
      <c r="M27" s="10">
        <f t="shared" si="3"/>
        <v>33.205128205128204</v>
      </c>
      <c r="N27" s="10">
        <v>122.184272155315</v>
      </c>
      <c r="O27" s="10">
        <f t="shared" si="4"/>
        <v>49.151850841908228</v>
      </c>
      <c r="P27" s="14">
        <f t="shared" si="5"/>
        <v>41.178489523518216</v>
      </c>
      <c r="R27" s="8">
        <v>13</v>
      </c>
      <c r="S27" s="10">
        <f t="shared" si="6"/>
        <v>7.4273504273504276</v>
      </c>
      <c r="T27" s="10">
        <v>47.420874048576302</v>
      </c>
      <c r="U27" s="10">
        <f t="shared" si="7"/>
        <v>25.833065222710736</v>
      </c>
      <c r="V27" s="14">
        <f t="shared" si="8"/>
        <v>16.630207825030581</v>
      </c>
    </row>
    <row r="28" spans="1:22">
      <c r="A28">
        <f t="shared" si="9"/>
        <v>1</v>
      </c>
      <c r="B28">
        <v>2005</v>
      </c>
      <c r="C28">
        <v>2</v>
      </c>
      <c r="D28" s="2">
        <v>3.63495898214522</v>
      </c>
      <c r="E28" s="3">
        <v>19</v>
      </c>
      <c r="F28" s="8">
        <v>24</v>
      </c>
      <c r="G28" s="10">
        <f t="shared" si="0"/>
        <v>9.632478632478632</v>
      </c>
      <c r="H28" s="10">
        <v>67.774841427257101</v>
      </c>
      <c r="I28" s="10">
        <f t="shared" si="1"/>
        <v>31.106798337203379</v>
      </c>
      <c r="J28" s="14">
        <f t="shared" si="2"/>
        <v>20.369638484841005</v>
      </c>
      <c r="K28" s="10"/>
      <c r="L28" s="8">
        <v>59</v>
      </c>
      <c r="M28" s="10">
        <f t="shared" si="3"/>
        <v>34.205128205128204</v>
      </c>
      <c r="N28" s="10">
        <v>142.881552154709</v>
      </c>
      <c r="O28" s="10">
        <f t="shared" si="4"/>
        <v>69.849130841302227</v>
      </c>
      <c r="P28" s="14">
        <f t="shared" si="5"/>
        <v>52.027129523215216</v>
      </c>
      <c r="R28" s="8">
        <v>10</v>
      </c>
      <c r="S28" s="10">
        <f t="shared" si="6"/>
        <v>4.4273504273504276</v>
      </c>
      <c r="T28" s="10">
        <v>48.0590814788819</v>
      </c>
      <c r="U28" s="10">
        <f t="shared" si="7"/>
        <v>26.471272653016335</v>
      </c>
      <c r="V28" s="14">
        <f t="shared" si="8"/>
        <v>15.44931154018338</v>
      </c>
    </row>
    <row r="29" spans="1:22">
      <c r="A29">
        <f t="shared" si="9"/>
        <v>1</v>
      </c>
      <c r="B29">
        <v>2005</v>
      </c>
      <c r="C29">
        <v>3</v>
      </c>
      <c r="D29" s="2">
        <v>4.6216071944347403</v>
      </c>
      <c r="E29" s="3">
        <v>22</v>
      </c>
      <c r="F29" s="8">
        <v>15</v>
      </c>
      <c r="G29" s="10">
        <f t="shared" si="0"/>
        <v>0.63247863247863201</v>
      </c>
      <c r="H29" s="10">
        <v>55.000068895576703</v>
      </c>
      <c r="I29" s="10">
        <f t="shared" si="1"/>
        <v>18.332025805522981</v>
      </c>
      <c r="J29" s="14">
        <f t="shared" si="2"/>
        <v>9.4822522190008058</v>
      </c>
      <c r="K29" s="10"/>
      <c r="L29" s="8">
        <v>44</v>
      </c>
      <c r="M29" s="10">
        <f t="shared" si="3"/>
        <v>19.205128205128204</v>
      </c>
      <c r="N29" s="10">
        <v>126.839615878351</v>
      </c>
      <c r="O29" s="10">
        <f t="shared" si="4"/>
        <v>53.807194564944226</v>
      </c>
      <c r="P29" s="14">
        <f t="shared" si="5"/>
        <v>36.506161385036215</v>
      </c>
      <c r="R29" s="8">
        <v>4</v>
      </c>
      <c r="S29" s="10">
        <f t="shared" si="6"/>
        <v>-1.5726495726495724</v>
      </c>
      <c r="T29" s="10">
        <v>37.035481409731297</v>
      </c>
      <c r="U29" s="10">
        <f t="shared" si="7"/>
        <v>15.447672583865732</v>
      </c>
      <c r="V29" s="14">
        <f t="shared" si="8"/>
        <v>6.9375115056080796</v>
      </c>
    </row>
    <row r="30" spans="1:22">
      <c r="A30">
        <f t="shared" si="9"/>
        <v>1</v>
      </c>
      <c r="B30">
        <v>2005</v>
      </c>
      <c r="C30">
        <v>4</v>
      </c>
      <c r="D30" s="2">
        <v>4.4684009502904001</v>
      </c>
      <c r="E30" s="3">
        <v>42</v>
      </c>
      <c r="F30" s="8">
        <v>9</v>
      </c>
      <c r="G30" s="10">
        <f t="shared" si="0"/>
        <v>-5.367521367521368</v>
      </c>
      <c r="H30" s="10">
        <v>41.864409174569403</v>
      </c>
      <c r="I30" s="10">
        <f t="shared" si="1"/>
        <v>5.1963660845156809</v>
      </c>
      <c r="J30" s="14">
        <f t="shared" si="2"/>
        <v>-8.5577641502843527E-2</v>
      </c>
      <c r="K30" s="10"/>
      <c r="L30" s="8">
        <v>28</v>
      </c>
      <c r="M30" s="10">
        <f t="shared" si="3"/>
        <v>3.2051282051282044</v>
      </c>
      <c r="N30" s="10">
        <v>102.71353598284701</v>
      </c>
      <c r="O30" s="10">
        <f t="shared" si="4"/>
        <v>29.681114669440234</v>
      </c>
      <c r="P30" s="14">
        <f t="shared" si="5"/>
        <v>16.443121437284219</v>
      </c>
      <c r="R30" s="8">
        <v>2</v>
      </c>
      <c r="S30" s="10">
        <f t="shared" si="6"/>
        <v>-3.5726495726495724</v>
      </c>
      <c r="T30" s="10">
        <v>24.517407350857599</v>
      </c>
      <c r="U30" s="10">
        <f t="shared" si="7"/>
        <v>2.9295985249920342</v>
      </c>
      <c r="V30" s="14">
        <f t="shared" si="8"/>
        <v>-0.32152552382876909</v>
      </c>
    </row>
    <row r="31" spans="1:22">
      <c r="A31">
        <f t="shared" si="9"/>
        <v>1</v>
      </c>
      <c r="B31">
        <v>2005</v>
      </c>
      <c r="C31">
        <v>5</v>
      </c>
      <c r="D31" s="2">
        <v>8.2549997629626901</v>
      </c>
      <c r="E31" s="3">
        <v>58</v>
      </c>
      <c r="F31" s="8">
        <v>1</v>
      </c>
      <c r="G31" s="10">
        <f t="shared" si="0"/>
        <v>-13.367521367521368</v>
      </c>
      <c r="H31" s="10">
        <v>5.91865748975221</v>
      </c>
      <c r="I31" s="10">
        <f t="shared" si="1"/>
        <v>-30.749385600301512</v>
      </c>
      <c r="J31" s="14">
        <f t="shared" si="2"/>
        <v>-22.058453483911439</v>
      </c>
      <c r="K31" s="10"/>
      <c r="L31" s="8">
        <v>2</v>
      </c>
      <c r="M31" s="10">
        <f t="shared" si="3"/>
        <v>-22.794871794871796</v>
      </c>
      <c r="N31" s="10">
        <v>14.3619999849866</v>
      </c>
      <c r="O31" s="10">
        <f t="shared" si="4"/>
        <v>-58.670421328420176</v>
      </c>
      <c r="P31" s="14">
        <f t="shared" si="5"/>
        <v>-40.732646561645986</v>
      </c>
      <c r="R31" s="8">
        <v>0</v>
      </c>
      <c r="S31" s="10">
        <f t="shared" si="6"/>
        <v>-5.5726495726495724</v>
      </c>
      <c r="T31" s="10">
        <v>4.5942963609887997</v>
      </c>
      <c r="U31" s="10">
        <f t="shared" si="7"/>
        <v>-16.993512464876765</v>
      </c>
      <c r="V31" s="14">
        <f t="shared" si="8"/>
        <v>-11.28308101876317</v>
      </c>
    </row>
    <row r="32" spans="1:22">
      <c r="A32">
        <f t="shared" si="9"/>
        <v>1</v>
      </c>
      <c r="B32">
        <v>2005</v>
      </c>
      <c r="C32">
        <v>6</v>
      </c>
      <c r="D32" s="2">
        <v>4.7404622627619597</v>
      </c>
      <c r="E32" s="3">
        <v>30</v>
      </c>
      <c r="F32" s="8">
        <v>0</v>
      </c>
      <c r="G32" s="10">
        <f t="shared" si="0"/>
        <v>-14.367521367521368</v>
      </c>
      <c r="H32" s="10">
        <v>0.13702758514501601</v>
      </c>
      <c r="I32" s="10">
        <f t="shared" si="1"/>
        <v>-36.531015504908709</v>
      </c>
      <c r="J32" s="14">
        <f t="shared" si="2"/>
        <v>-25.449268436215039</v>
      </c>
      <c r="K32" s="10"/>
      <c r="L32" s="8">
        <v>0</v>
      </c>
      <c r="M32" s="10">
        <f t="shared" si="3"/>
        <v>-24.794871794871796</v>
      </c>
      <c r="N32" s="10">
        <v>7.6672001950501001E-2</v>
      </c>
      <c r="O32" s="10">
        <f t="shared" si="4"/>
        <v>-72.955749311456273</v>
      </c>
      <c r="P32" s="14">
        <f t="shared" si="5"/>
        <v>-48.875310553164034</v>
      </c>
      <c r="R32" s="8">
        <v>0</v>
      </c>
      <c r="S32" s="10">
        <f t="shared" si="6"/>
        <v>-5.5726495726495724</v>
      </c>
      <c r="T32" s="10">
        <v>0.28754443788191703</v>
      </c>
      <c r="U32" s="10">
        <f t="shared" si="7"/>
        <v>-21.300264387983649</v>
      </c>
      <c r="V32" s="14">
        <f t="shared" si="8"/>
        <v>-13.43645698031661</v>
      </c>
    </row>
    <row r="33" spans="1:22">
      <c r="A33">
        <f t="shared" si="9"/>
        <v>1</v>
      </c>
      <c r="B33">
        <v>2005</v>
      </c>
      <c r="C33">
        <v>7</v>
      </c>
      <c r="D33" s="2">
        <v>3.6103910212008201</v>
      </c>
      <c r="E33" s="3">
        <v>-34</v>
      </c>
      <c r="F33" s="8">
        <v>0</v>
      </c>
      <c r="G33" s="10">
        <f t="shared" si="0"/>
        <v>-14.367521367521368</v>
      </c>
      <c r="H33" s="10">
        <v>1.6179777351761999E-3</v>
      </c>
      <c r="I33" s="10">
        <f t="shared" si="1"/>
        <v>-36.666425112318542</v>
      </c>
      <c r="J33" s="14">
        <f t="shared" si="2"/>
        <v>-25.516973239919956</v>
      </c>
      <c r="K33" s="10"/>
      <c r="L33" s="8">
        <v>0</v>
      </c>
      <c r="M33" s="10">
        <f t="shared" si="3"/>
        <v>-24.794871794871796</v>
      </c>
      <c r="N33" s="10">
        <v>3.2030000099075601E-3</v>
      </c>
      <c r="O33" s="10">
        <f t="shared" si="4"/>
        <v>-73.029218313396868</v>
      </c>
      <c r="P33" s="14">
        <f t="shared" si="5"/>
        <v>-48.912045054134332</v>
      </c>
      <c r="R33" s="8">
        <v>0</v>
      </c>
      <c r="S33" s="10">
        <f t="shared" si="6"/>
        <v>-5.5726495726495724</v>
      </c>
      <c r="T33" s="10">
        <v>1.1810763948848001E-3</v>
      </c>
      <c r="U33" s="10">
        <f t="shared" si="7"/>
        <v>-21.586627749470679</v>
      </c>
      <c r="V33" s="14">
        <f t="shared" si="8"/>
        <v>-13.579638661060127</v>
      </c>
    </row>
    <row r="34" spans="1:22">
      <c r="A34">
        <f t="shared" si="9"/>
        <v>1</v>
      </c>
      <c r="B34">
        <v>2005</v>
      </c>
      <c r="C34">
        <v>8</v>
      </c>
      <c r="D34" s="2">
        <v>3.4702519643373102</v>
      </c>
      <c r="E34" s="3">
        <v>-45</v>
      </c>
      <c r="F34" s="8">
        <v>0</v>
      </c>
      <c r="G34" s="10">
        <f t="shared" si="0"/>
        <v>-14.367521367521368</v>
      </c>
      <c r="H34" s="10">
        <v>2.6026221302130901E-3</v>
      </c>
      <c r="I34" s="10">
        <f t="shared" si="1"/>
        <v>-36.66544046792351</v>
      </c>
      <c r="J34" s="14">
        <f t="shared" si="2"/>
        <v>-25.51648091772244</v>
      </c>
      <c r="K34" s="10"/>
      <c r="L34" s="8">
        <v>0</v>
      </c>
      <c r="M34" s="10">
        <f t="shared" si="3"/>
        <v>-24.794871794871796</v>
      </c>
      <c r="N34" s="10">
        <v>4.4184375038685197E-3</v>
      </c>
      <c r="O34" s="10">
        <f t="shared" si="4"/>
        <v>-73.028002875902899</v>
      </c>
      <c r="P34" s="14">
        <f t="shared" si="5"/>
        <v>-48.911437335387348</v>
      </c>
      <c r="R34" s="8">
        <v>0</v>
      </c>
      <c r="S34" s="10">
        <f t="shared" si="6"/>
        <v>-5.5726495726495724</v>
      </c>
      <c r="T34" s="10">
        <v>2.4321759306665798E-3</v>
      </c>
      <c r="U34" s="10">
        <f t="shared" si="7"/>
        <v>-21.585376649934897</v>
      </c>
      <c r="V34" s="14">
        <f t="shared" si="8"/>
        <v>-13.579013111292234</v>
      </c>
    </row>
    <row r="35" spans="1:22">
      <c r="A35">
        <f t="shared" si="9"/>
        <v>1</v>
      </c>
      <c r="B35">
        <v>2005</v>
      </c>
      <c r="C35">
        <v>9</v>
      </c>
      <c r="D35" s="2">
        <v>3.78453774212326</v>
      </c>
      <c r="E35" s="3">
        <v>-102</v>
      </c>
      <c r="F35" s="8">
        <v>0</v>
      </c>
      <c r="G35" s="10">
        <f t="shared" si="0"/>
        <v>-14.367521367521368</v>
      </c>
      <c r="H35" s="10">
        <v>1.8939619292098701E-2</v>
      </c>
      <c r="I35" s="10">
        <f t="shared" si="1"/>
        <v>-36.649103470761624</v>
      </c>
      <c r="J35" s="14">
        <f t="shared" si="2"/>
        <v>-25.508312419141497</v>
      </c>
      <c r="K35" s="10"/>
      <c r="L35" s="8">
        <v>0</v>
      </c>
      <c r="M35" s="10">
        <f t="shared" si="3"/>
        <v>-24.794871794871796</v>
      </c>
      <c r="N35" s="10">
        <v>4.2845000095612699E-2</v>
      </c>
      <c r="O35" s="10">
        <f t="shared" si="4"/>
        <v>-72.989576313311161</v>
      </c>
      <c r="P35" s="14">
        <f t="shared" si="5"/>
        <v>-48.892224054091479</v>
      </c>
      <c r="R35" s="8">
        <v>0</v>
      </c>
      <c r="S35" s="10">
        <f t="shared" si="6"/>
        <v>-5.5726495726495724</v>
      </c>
      <c r="T35" s="10">
        <v>1.32853009478687E-2</v>
      </c>
      <c r="U35" s="10">
        <f t="shared" si="7"/>
        <v>-21.574523524917698</v>
      </c>
      <c r="V35" s="14">
        <f t="shared" si="8"/>
        <v>-13.573586548783634</v>
      </c>
    </row>
    <row r="36" spans="1:22">
      <c r="A36">
        <f t="shared" si="9"/>
        <v>1</v>
      </c>
      <c r="B36">
        <v>2005</v>
      </c>
      <c r="C36">
        <v>10</v>
      </c>
      <c r="D36" s="2">
        <v>4.6216071944347403</v>
      </c>
      <c r="E36" s="3">
        <v>-88</v>
      </c>
      <c r="F36" s="8">
        <v>1</v>
      </c>
      <c r="G36" s="10">
        <f t="shared" si="0"/>
        <v>-13.367521367521368</v>
      </c>
      <c r="H36" s="10">
        <v>0.30732212751833199</v>
      </c>
      <c r="I36" s="10">
        <f t="shared" si="1"/>
        <v>-36.360720962535389</v>
      </c>
      <c r="J36" s="14">
        <f t="shared" si="2"/>
        <v>-24.864121165028379</v>
      </c>
      <c r="K36" s="10"/>
      <c r="L36" s="8">
        <v>1</v>
      </c>
      <c r="M36" s="10">
        <f t="shared" si="3"/>
        <v>-23.794871794871796</v>
      </c>
      <c r="N36" s="10">
        <v>0.89817400306652395</v>
      </c>
      <c r="O36" s="10">
        <f t="shared" si="4"/>
        <v>-72.134247310340243</v>
      </c>
      <c r="P36" s="14">
        <f t="shared" si="5"/>
        <v>-47.964559552606019</v>
      </c>
      <c r="R36" s="8">
        <v>0</v>
      </c>
      <c r="S36" s="10">
        <f t="shared" si="6"/>
        <v>-5.5726495726495724</v>
      </c>
      <c r="T36" s="10">
        <v>7.7704629818173193E-2</v>
      </c>
      <c r="U36" s="10">
        <f t="shared" si="7"/>
        <v>-21.510104196047394</v>
      </c>
      <c r="V36" s="14">
        <f t="shared" si="8"/>
        <v>-13.541376884348484</v>
      </c>
    </row>
    <row r="37" spans="1:22">
      <c r="A37">
        <f t="shared" si="9"/>
        <v>1</v>
      </c>
      <c r="B37">
        <v>2005</v>
      </c>
      <c r="C37">
        <v>11</v>
      </c>
      <c r="D37" s="2">
        <v>4.7569508271541698</v>
      </c>
      <c r="E37" s="3">
        <v>-73</v>
      </c>
      <c r="F37" s="8">
        <v>6</v>
      </c>
      <c r="G37" s="10">
        <f t="shared" si="0"/>
        <v>-8.367521367521368</v>
      </c>
      <c r="H37" s="10">
        <v>14.673914943947199</v>
      </c>
      <c r="I37" s="10">
        <f t="shared" si="1"/>
        <v>-21.994128146106522</v>
      </c>
      <c r="J37" s="14">
        <f t="shared" si="2"/>
        <v>-15.180824756813944</v>
      </c>
      <c r="K37" s="10"/>
      <c r="L37" s="8">
        <v>12</v>
      </c>
      <c r="M37" s="10">
        <f t="shared" si="3"/>
        <v>-12.794871794871796</v>
      </c>
      <c r="N37" s="10">
        <v>30.0645599905681</v>
      </c>
      <c r="O37" s="10">
        <f t="shared" si="4"/>
        <v>-42.967861322838672</v>
      </c>
      <c r="P37" s="14">
        <f t="shared" si="5"/>
        <v>-27.881366558855234</v>
      </c>
      <c r="R37" s="8">
        <v>2</v>
      </c>
      <c r="S37" s="10">
        <f t="shared" si="6"/>
        <v>-3.5726495726495724</v>
      </c>
      <c r="T37" s="10">
        <v>7.9047407575988604</v>
      </c>
      <c r="U37" s="10">
        <f t="shared" si="7"/>
        <v>-13.683068068266705</v>
      </c>
      <c r="V37" s="14">
        <f t="shared" si="8"/>
        <v>-8.6278588204581386</v>
      </c>
    </row>
    <row r="38" spans="1:22">
      <c r="A38">
        <f t="shared" si="9"/>
        <v>1</v>
      </c>
      <c r="B38">
        <v>2005</v>
      </c>
      <c r="C38">
        <v>12</v>
      </c>
      <c r="D38" s="2">
        <v>5.4309208966859801</v>
      </c>
      <c r="E38" s="3">
        <v>-7</v>
      </c>
      <c r="F38" s="8">
        <v>19</v>
      </c>
      <c r="G38" s="10">
        <f t="shared" si="0"/>
        <v>4.632478632478632</v>
      </c>
      <c r="H38" s="10">
        <v>43.810935678570701</v>
      </c>
      <c r="I38" s="10">
        <f t="shared" si="1"/>
        <v>7.1428925885169789</v>
      </c>
      <c r="J38" s="14">
        <f t="shared" si="2"/>
        <v>5.8876856104978055</v>
      </c>
      <c r="K38" s="10"/>
      <c r="L38" s="8">
        <v>29</v>
      </c>
      <c r="M38" s="10">
        <f t="shared" si="3"/>
        <v>4.2051282051282044</v>
      </c>
      <c r="N38" s="10">
        <v>71.140112002790005</v>
      </c>
      <c r="O38" s="10">
        <f t="shared" si="4"/>
        <v>-1.892309310616767</v>
      </c>
      <c r="P38" s="14">
        <f t="shared" si="5"/>
        <v>1.1564094472557187</v>
      </c>
      <c r="R38" s="8">
        <v>12</v>
      </c>
      <c r="S38" s="10">
        <f t="shared" si="6"/>
        <v>6.4273504273504276</v>
      </c>
      <c r="T38" s="10">
        <v>33.579696401324199</v>
      </c>
      <c r="U38" s="10">
        <f t="shared" si="7"/>
        <v>11.991887575458634</v>
      </c>
      <c r="V38" s="14">
        <f t="shared" si="8"/>
        <v>9.2096190014045298</v>
      </c>
    </row>
    <row r="39" spans="1:22">
      <c r="A39">
        <f t="shared" si="9"/>
        <v>1</v>
      </c>
      <c r="B39">
        <v>2006</v>
      </c>
      <c r="C39">
        <v>1</v>
      </c>
      <c r="D39" s="2">
        <v>7.8460833660357503</v>
      </c>
      <c r="E39" s="3">
        <v>41</v>
      </c>
      <c r="F39" s="8">
        <v>32</v>
      </c>
      <c r="G39" s="10">
        <f t="shared" si="0"/>
        <v>17.63247863247863</v>
      </c>
      <c r="H39" s="10">
        <v>81.6231448048038</v>
      </c>
      <c r="I39" s="10">
        <f t="shared" si="1"/>
        <v>44.955101714750079</v>
      </c>
      <c r="J39" s="14">
        <f t="shared" si="2"/>
        <v>31.293790173614354</v>
      </c>
      <c r="K39" s="10"/>
      <c r="L39" s="8">
        <v>48</v>
      </c>
      <c r="M39" s="10">
        <f t="shared" si="3"/>
        <v>23.205128205128204</v>
      </c>
      <c r="N39" s="10">
        <v>136.77131207984399</v>
      </c>
      <c r="O39" s="10">
        <f t="shared" si="4"/>
        <v>63.738890766437223</v>
      </c>
      <c r="P39" s="14">
        <f t="shared" si="5"/>
        <v>43.472009485782714</v>
      </c>
      <c r="R39" s="8">
        <v>20</v>
      </c>
      <c r="S39" s="10">
        <f t="shared" si="6"/>
        <v>14.427350427350428</v>
      </c>
      <c r="T39" s="10">
        <v>64.942829593959999</v>
      </c>
      <c r="U39" s="10">
        <f t="shared" si="7"/>
        <v>43.355020768094434</v>
      </c>
      <c r="V39" s="14">
        <f t="shared" si="8"/>
        <v>28.89118559772243</v>
      </c>
    </row>
    <row r="40" spans="1:22">
      <c r="A40">
        <f t="shared" si="9"/>
        <v>1</v>
      </c>
      <c r="B40">
        <v>2006</v>
      </c>
      <c r="C40">
        <v>2</v>
      </c>
      <c r="D40" s="2">
        <v>7.7254420365660401</v>
      </c>
      <c r="E40" s="3">
        <v>112</v>
      </c>
      <c r="F40" s="8">
        <v>39</v>
      </c>
      <c r="G40" s="10">
        <f t="shared" si="0"/>
        <v>24.63247863247863</v>
      </c>
      <c r="H40" s="10">
        <v>116.537600025572</v>
      </c>
      <c r="I40" s="10">
        <f t="shared" si="1"/>
        <v>79.86955693551829</v>
      </c>
      <c r="J40" s="14">
        <f t="shared" si="2"/>
        <v>52.251017783998464</v>
      </c>
      <c r="K40" s="10"/>
      <c r="L40" s="8">
        <v>61</v>
      </c>
      <c r="M40" s="10">
        <f t="shared" si="3"/>
        <v>36.205128205128204</v>
      </c>
      <c r="N40" s="10">
        <v>201.537696210993</v>
      </c>
      <c r="O40" s="10">
        <f t="shared" si="4"/>
        <v>128.50527489758622</v>
      </c>
      <c r="P40" s="14">
        <f t="shared" si="5"/>
        <v>82.355201551357212</v>
      </c>
      <c r="R40" s="8">
        <v>22</v>
      </c>
      <c r="S40" s="10">
        <f t="shared" si="6"/>
        <v>16.427350427350426</v>
      </c>
      <c r="T40" s="10">
        <v>86.413303726717103</v>
      </c>
      <c r="U40" s="10">
        <f t="shared" si="7"/>
        <v>64.825494900851538</v>
      </c>
      <c r="V40" s="14">
        <f t="shared" si="8"/>
        <v>40.626422664100986</v>
      </c>
    </row>
    <row r="41" spans="1:22">
      <c r="A41">
        <f t="shared" si="9"/>
        <v>1</v>
      </c>
      <c r="B41">
        <v>2006</v>
      </c>
      <c r="C41">
        <v>3</v>
      </c>
      <c r="D41" s="2">
        <v>12.2206369039938</v>
      </c>
      <c r="E41" s="3">
        <v>117</v>
      </c>
      <c r="F41" s="8">
        <v>33</v>
      </c>
      <c r="G41" s="10">
        <f t="shared" si="0"/>
        <v>18.63247863247863</v>
      </c>
      <c r="H41" s="10">
        <v>122.425112723456</v>
      </c>
      <c r="I41" s="10">
        <f t="shared" si="1"/>
        <v>85.757069633402267</v>
      </c>
      <c r="J41" s="14">
        <f t="shared" si="2"/>
        <v>52.194774132940452</v>
      </c>
      <c r="K41" s="10"/>
      <c r="L41" s="8">
        <v>60</v>
      </c>
      <c r="M41" s="10">
        <f t="shared" si="3"/>
        <v>35.205128205128204</v>
      </c>
      <c r="N41" s="10">
        <v>227.824992165179</v>
      </c>
      <c r="O41" s="10">
        <f t="shared" si="4"/>
        <v>154.79257085177221</v>
      </c>
      <c r="P41" s="14">
        <f t="shared" si="5"/>
        <v>94.998849528450208</v>
      </c>
      <c r="R41" s="8">
        <v>13</v>
      </c>
      <c r="S41" s="10">
        <f t="shared" si="6"/>
        <v>7.4273504273504276</v>
      </c>
      <c r="T41" s="10">
        <v>80.756948107329706</v>
      </c>
      <c r="U41" s="10">
        <f t="shared" si="7"/>
        <v>59.16913928146414</v>
      </c>
      <c r="V41" s="14">
        <f t="shared" si="8"/>
        <v>33.298244854407287</v>
      </c>
    </row>
    <row r="42" spans="1:22">
      <c r="A42">
        <f t="shared" si="9"/>
        <v>1</v>
      </c>
      <c r="B42">
        <v>2006</v>
      </c>
      <c r="C42">
        <v>4</v>
      </c>
      <c r="D42" s="2">
        <v>23.615746350750701</v>
      </c>
      <c r="E42" s="3">
        <v>136</v>
      </c>
      <c r="F42" s="8">
        <v>11</v>
      </c>
      <c r="G42" s="10">
        <f t="shared" si="0"/>
        <v>-3.367521367521368</v>
      </c>
      <c r="H42" s="10">
        <v>81.893471263861599</v>
      </c>
      <c r="I42" s="10">
        <f t="shared" si="1"/>
        <v>45.225428173807877</v>
      </c>
      <c r="J42" s="14">
        <f t="shared" si="2"/>
        <v>20.928953403143254</v>
      </c>
      <c r="K42" s="10"/>
      <c r="L42" s="8">
        <v>16</v>
      </c>
      <c r="M42" s="10">
        <f t="shared" si="3"/>
        <v>-8.7948717948717956</v>
      </c>
      <c r="N42" s="10">
        <v>155.104991892409</v>
      </c>
      <c r="O42" s="10">
        <f t="shared" si="4"/>
        <v>82.072570579002232</v>
      </c>
      <c r="P42" s="14">
        <f t="shared" si="5"/>
        <v>36.638849392065218</v>
      </c>
      <c r="R42" s="8">
        <v>6</v>
      </c>
      <c r="S42" s="10">
        <f t="shared" si="6"/>
        <v>0.42735042735042761</v>
      </c>
      <c r="T42" s="10">
        <v>56.865511062826698</v>
      </c>
      <c r="U42" s="10">
        <f t="shared" si="7"/>
        <v>35.277702236961133</v>
      </c>
      <c r="V42" s="14">
        <f t="shared" si="8"/>
        <v>17.852526332155779</v>
      </c>
    </row>
    <row r="43" spans="1:22">
      <c r="A43">
        <f t="shared" si="9"/>
        <v>1</v>
      </c>
      <c r="B43">
        <v>2006</v>
      </c>
      <c r="C43">
        <v>5</v>
      </c>
      <c r="D43" s="2">
        <v>18.9123833578712</v>
      </c>
      <c r="E43" s="3">
        <v>103</v>
      </c>
      <c r="F43" s="8">
        <v>1</v>
      </c>
      <c r="G43" s="10">
        <f t="shared" si="0"/>
        <v>-13.367521367521368</v>
      </c>
      <c r="H43" s="10">
        <v>19.877632197032799</v>
      </c>
      <c r="I43" s="10">
        <f t="shared" si="1"/>
        <v>-16.790410893020923</v>
      </c>
      <c r="J43" s="14">
        <f t="shared" si="2"/>
        <v>-15.078966130271144</v>
      </c>
      <c r="K43" s="10"/>
      <c r="L43" s="8">
        <v>1</v>
      </c>
      <c r="M43" s="10">
        <f t="shared" si="3"/>
        <v>-23.794871794871796</v>
      </c>
      <c r="N43" s="10">
        <v>37.2231200479169</v>
      </c>
      <c r="O43" s="10">
        <f t="shared" si="4"/>
        <v>-35.809301265489871</v>
      </c>
      <c r="P43" s="14">
        <f t="shared" si="5"/>
        <v>-29.802086530180834</v>
      </c>
      <c r="R43" s="8">
        <v>0</v>
      </c>
      <c r="S43" s="10">
        <f t="shared" si="6"/>
        <v>-5.5726495726495724</v>
      </c>
      <c r="T43" s="10">
        <v>14.435466659837401</v>
      </c>
      <c r="U43" s="10">
        <f t="shared" si="7"/>
        <v>-7.1523421660281645</v>
      </c>
      <c r="V43" s="14">
        <f t="shared" si="8"/>
        <v>-6.3624958693388685</v>
      </c>
    </row>
    <row r="44" spans="1:22">
      <c r="A44">
        <f t="shared" si="9"/>
        <v>1</v>
      </c>
      <c r="B44">
        <v>2006</v>
      </c>
      <c r="C44">
        <v>6</v>
      </c>
      <c r="D44" s="2">
        <v>8.4050456989318505</v>
      </c>
      <c r="E44" s="3">
        <v>64</v>
      </c>
      <c r="F44" s="8">
        <v>0</v>
      </c>
      <c r="G44" s="10">
        <f t="shared" si="0"/>
        <v>-14.367521367521368</v>
      </c>
      <c r="H44" s="10">
        <v>0.72643678954430502</v>
      </c>
      <c r="I44" s="10">
        <f t="shared" si="1"/>
        <v>-35.94160630050942</v>
      </c>
      <c r="J44" s="14">
        <f t="shared" si="2"/>
        <v>-25.154563834015395</v>
      </c>
      <c r="K44" s="10"/>
      <c r="L44" s="8">
        <v>0</v>
      </c>
      <c r="M44" s="10">
        <f t="shared" si="3"/>
        <v>-24.794871794871796</v>
      </c>
      <c r="N44" s="10">
        <v>0.39532799879088998</v>
      </c>
      <c r="O44" s="10">
        <f t="shared" si="4"/>
        <v>-72.637093314615882</v>
      </c>
      <c r="P44" s="14">
        <f t="shared" si="5"/>
        <v>-48.715982554743839</v>
      </c>
      <c r="R44" s="8">
        <v>0</v>
      </c>
      <c r="S44" s="10">
        <f t="shared" si="6"/>
        <v>-5.5726495726495724</v>
      </c>
      <c r="T44" s="10">
        <v>0.59650370086914095</v>
      </c>
      <c r="U44" s="10">
        <f t="shared" si="7"/>
        <v>-20.991305124996423</v>
      </c>
      <c r="V44" s="14">
        <f t="shared" si="8"/>
        <v>-13.281977348822998</v>
      </c>
    </row>
    <row r="45" spans="1:22">
      <c r="A45">
        <f t="shared" si="9"/>
        <v>1</v>
      </c>
      <c r="B45">
        <v>2006</v>
      </c>
      <c r="C45">
        <v>7</v>
      </c>
      <c r="D45" s="2">
        <v>4.9069967631233302</v>
      </c>
      <c r="E45" s="3">
        <v>0</v>
      </c>
      <c r="F45" s="8">
        <v>0</v>
      </c>
      <c r="G45" s="10">
        <f t="shared" si="0"/>
        <v>-14.367521367521368</v>
      </c>
      <c r="H45" s="10">
        <v>4.32528738284031E-2</v>
      </c>
      <c r="I45" s="10">
        <f t="shared" si="1"/>
        <v>-36.624790216225321</v>
      </c>
      <c r="J45" s="14">
        <f t="shared" si="2"/>
        <v>-25.496155791873345</v>
      </c>
      <c r="K45" s="10"/>
      <c r="L45" s="8">
        <v>0</v>
      </c>
      <c r="M45" s="10">
        <f t="shared" si="3"/>
        <v>-24.794871794871796</v>
      </c>
      <c r="N45" s="10">
        <v>8.1599998316960398E-4</v>
      </c>
      <c r="O45" s="10">
        <f t="shared" si="4"/>
        <v>-73.031605313423597</v>
      </c>
      <c r="P45" s="14">
        <f t="shared" si="5"/>
        <v>-48.913238554147696</v>
      </c>
      <c r="R45" s="8">
        <v>0</v>
      </c>
      <c r="S45" s="10">
        <f t="shared" si="6"/>
        <v>-5.5726495726495724</v>
      </c>
      <c r="T45" s="10">
        <v>4.7777777082821401E-4</v>
      </c>
      <c r="U45" s="10">
        <f t="shared" si="7"/>
        <v>-21.587331048094736</v>
      </c>
      <c r="V45" s="14">
        <f t="shared" si="8"/>
        <v>-13.579990310372153</v>
      </c>
    </row>
    <row r="46" spans="1:22">
      <c r="A46">
        <f t="shared" si="9"/>
        <v>1</v>
      </c>
      <c r="B46">
        <v>2006</v>
      </c>
      <c r="C46">
        <v>8</v>
      </c>
      <c r="D46" s="2">
        <v>4.4980803661963904</v>
      </c>
      <c r="E46" s="3">
        <v>-46</v>
      </c>
      <c r="F46" s="8">
        <v>0</v>
      </c>
      <c r="G46" s="10">
        <f t="shared" si="0"/>
        <v>-14.367521367521368</v>
      </c>
      <c r="H46" s="10">
        <v>2.5767780265185899E-3</v>
      </c>
      <c r="I46" s="10">
        <f t="shared" si="1"/>
        <v>-36.665466312027206</v>
      </c>
      <c r="J46" s="14">
        <f t="shared" si="2"/>
        <v>-25.516493839774288</v>
      </c>
      <c r="K46" s="10"/>
      <c r="L46" s="8">
        <v>0</v>
      </c>
      <c r="M46" s="10">
        <f t="shared" si="3"/>
        <v>-24.794871794871796</v>
      </c>
      <c r="N46" s="10">
        <v>4.0938750065606698E-3</v>
      </c>
      <c r="O46" s="10">
        <f t="shared" si="4"/>
        <v>-73.028327438400211</v>
      </c>
      <c r="P46" s="14">
        <f t="shared" si="5"/>
        <v>-48.911599616636003</v>
      </c>
      <c r="R46" s="8">
        <v>0</v>
      </c>
      <c r="S46" s="10">
        <f t="shared" si="6"/>
        <v>-5.5726495726495724</v>
      </c>
      <c r="T46" s="10">
        <v>2.7830439966725902E-3</v>
      </c>
      <c r="U46" s="10">
        <f t="shared" si="7"/>
        <v>-21.585025781868893</v>
      </c>
      <c r="V46" s="14">
        <f t="shared" si="8"/>
        <v>-13.578837677259234</v>
      </c>
    </row>
    <row r="47" spans="1:22">
      <c r="A47">
        <f t="shared" si="9"/>
        <v>1</v>
      </c>
      <c r="B47">
        <v>2006</v>
      </c>
      <c r="C47">
        <v>9</v>
      </c>
      <c r="D47" s="2">
        <v>4.5879430421339702</v>
      </c>
      <c r="E47" s="3">
        <v>-69</v>
      </c>
      <c r="F47" s="8">
        <v>0</v>
      </c>
      <c r="G47" s="10">
        <f t="shared" si="0"/>
        <v>-14.367521367521368</v>
      </c>
      <c r="H47" s="10">
        <v>5.29818247359067E-2</v>
      </c>
      <c r="I47" s="10">
        <f t="shared" si="1"/>
        <v>-36.615061265317813</v>
      </c>
      <c r="J47" s="14">
        <f t="shared" si="2"/>
        <v>-25.491291316419591</v>
      </c>
      <c r="K47" s="10"/>
      <c r="L47" s="8">
        <v>0</v>
      </c>
      <c r="M47" s="10">
        <f t="shared" si="3"/>
        <v>-24.794871794871796</v>
      </c>
      <c r="N47" s="10">
        <v>0.118550000012856</v>
      </c>
      <c r="O47" s="10">
        <f t="shared" si="4"/>
        <v>-72.913871313393912</v>
      </c>
      <c r="P47" s="14">
        <f t="shared" si="5"/>
        <v>-48.854371554132854</v>
      </c>
      <c r="R47" s="8">
        <v>0</v>
      </c>
      <c r="S47" s="10">
        <f t="shared" si="6"/>
        <v>-5.5726495726495724</v>
      </c>
      <c r="T47" s="10">
        <v>3.1223842636151199E-2</v>
      </c>
      <c r="U47" s="10">
        <f t="shared" si="7"/>
        <v>-21.556584983229413</v>
      </c>
      <c r="V47" s="14">
        <f t="shared" si="8"/>
        <v>-13.564617277939494</v>
      </c>
    </row>
    <row r="48" spans="1:22">
      <c r="A48">
        <f t="shared" si="9"/>
        <v>1</v>
      </c>
      <c r="B48">
        <v>2006</v>
      </c>
      <c r="C48">
        <v>10</v>
      </c>
      <c r="D48" s="2">
        <v>4.9410731295339101</v>
      </c>
      <c r="E48" s="3">
        <v>-67</v>
      </c>
      <c r="F48" s="8">
        <v>1</v>
      </c>
      <c r="G48" s="10">
        <f t="shared" si="0"/>
        <v>-13.367521367521368</v>
      </c>
      <c r="H48" s="10">
        <v>0.68333577684439495</v>
      </c>
      <c r="I48" s="10">
        <f t="shared" si="1"/>
        <v>-35.984707313209327</v>
      </c>
      <c r="J48" s="14">
        <f t="shared" si="2"/>
        <v>-24.676114340365348</v>
      </c>
      <c r="K48" s="10"/>
      <c r="L48" s="8">
        <v>1</v>
      </c>
      <c r="M48" s="10">
        <f t="shared" si="3"/>
        <v>-23.794871794871796</v>
      </c>
      <c r="N48" s="10">
        <v>1.61232650162739</v>
      </c>
      <c r="O48" s="10">
        <f t="shared" si="4"/>
        <v>-71.420094811779379</v>
      </c>
      <c r="P48" s="14">
        <f t="shared" si="5"/>
        <v>-47.607483303325587</v>
      </c>
      <c r="R48" s="8">
        <v>0</v>
      </c>
      <c r="S48" s="10">
        <f t="shared" si="6"/>
        <v>-5.5726495726495724</v>
      </c>
      <c r="T48" s="10">
        <v>0.56625972376797196</v>
      </c>
      <c r="U48" s="10">
        <f t="shared" si="7"/>
        <v>-21.021549102097595</v>
      </c>
      <c r="V48" s="14">
        <f t="shared" si="8"/>
        <v>-13.297099337373584</v>
      </c>
    </row>
    <row r="49" spans="1:22">
      <c r="A49">
        <f t="shared" si="9"/>
        <v>1</v>
      </c>
      <c r="B49">
        <v>2006</v>
      </c>
      <c r="C49">
        <v>11</v>
      </c>
      <c r="D49" s="2">
        <v>4.6085537476242298</v>
      </c>
      <c r="E49" s="3">
        <v>-30</v>
      </c>
      <c r="F49" s="8">
        <v>8</v>
      </c>
      <c r="G49" s="10">
        <f t="shared" si="0"/>
        <v>-6.367521367521368</v>
      </c>
      <c r="H49" s="10">
        <v>16.904403443191299</v>
      </c>
      <c r="I49" s="10">
        <f t="shared" si="1"/>
        <v>-19.763639646862423</v>
      </c>
      <c r="J49" s="14">
        <f t="shared" si="2"/>
        <v>-13.065580507191896</v>
      </c>
      <c r="K49" s="10"/>
      <c r="L49" s="8">
        <v>20</v>
      </c>
      <c r="M49" s="10">
        <f t="shared" si="3"/>
        <v>-4.7948717948717956</v>
      </c>
      <c r="N49" s="10">
        <v>38.249535996476197</v>
      </c>
      <c r="O49" s="10">
        <f t="shared" si="4"/>
        <v>-34.782885316930575</v>
      </c>
      <c r="P49" s="14">
        <f t="shared" si="5"/>
        <v>-19.788878555901185</v>
      </c>
      <c r="R49" s="8">
        <v>2</v>
      </c>
      <c r="S49" s="10">
        <f t="shared" si="6"/>
        <v>-3.5726495726495724</v>
      </c>
      <c r="T49" s="10">
        <v>7.8102148110235596</v>
      </c>
      <c r="U49" s="10">
        <f t="shared" si="7"/>
        <v>-13.777594014842006</v>
      </c>
      <c r="V49" s="14">
        <f t="shared" si="8"/>
        <v>-8.6751217937457881</v>
      </c>
    </row>
    <row r="50" spans="1:22">
      <c r="A50">
        <f t="shared" si="9"/>
        <v>1</v>
      </c>
      <c r="B50">
        <v>2006</v>
      </c>
      <c r="C50">
        <v>12</v>
      </c>
      <c r="D50" s="2">
        <v>5.2222031524211898</v>
      </c>
      <c r="E50" s="3">
        <v>-14</v>
      </c>
      <c r="F50" s="8">
        <v>22</v>
      </c>
      <c r="G50" s="10">
        <f t="shared" si="0"/>
        <v>7.632478632478632</v>
      </c>
      <c r="H50" s="10">
        <v>55.271737927760597</v>
      </c>
      <c r="I50" s="10">
        <f t="shared" si="1"/>
        <v>18.603694837706875</v>
      </c>
      <c r="J50" s="14">
        <f t="shared" si="2"/>
        <v>13.118086735092753</v>
      </c>
      <c r="K50" s="10"/>
      <c r="L50" s="8">
        <v>44</v>
      </c>
      <c r="M50" s="10">
        <f t="shared" si="3"/>
        <v>19.205128205128204</v>
      </c>
      <c r="N50" s="10">
        <v>114.319647986032</v>
      </c>
      <c r="O50" s="10">
        <f t="shared" si="4"/>
        <v>41.287226672625224</v>
      </c>
      <c r="P50" s="14">
        <f t="shared" si="5"/>
        <v>30.246177438876714</v>
      </c>
      <c r="R50" s="8">
        <v>7</v>
      </c>
      <c r="S50" s="10">
        <f t="shared" si="6"/>
        <v>1.4273504273504276</v>
      </c>
      <c r="T50" s="10">
        <v>24.469762953129798</v>
      </c>
      <c r="U50" s="10">
        <f t="shared" si="7"/>
        <v>2.8819541272642333</v>
      </c>
      <c r="V50" s="14">
        <f t="shared" si="8"/>
        <v>2.1546522773073304</v>
      </c>
    </row>
    <row r="51" spans="1:22">
      <c r="A51">
        <f t="shared" si="9"/>
        <v>1</v>
      </c>
      <c r="B51">
        <v>2007</v>
      </c>
      <c r="C51">
        <v>1</v>
      </c>
      <c r="D51" s="2">
        <v>5.3372108890568901</v>
      </c>
      <c r="E51" s="3">
        <v>31</v>
      </c>
      <c r="F51" s="8">
        <v>37</v>
      </c>
      <c r="G51" s="10">
        <f t="shared" si="0"/>
        <v>22.63247863247863</v>
      </c>
      <c r="H51" s="10">
        <v>95.677623006095402</v>
      </c>
      <c r="I51" s="10">
        <f t="shared" si="1"/>
        <v>59.00957991604168</v>
      </c>
      <c r="J51" s="14">
        <f t="shared" si="2"/>
        <v>40.821029274260155</v>
      </c>
      <c r="K51" s="10"/>
      <c r="L51" s="8">
        <v>74</v>
      </c>
      <c r="M51" s="10">
        <f t="shared" si="3"/>
        <v>49.205128205128204</v>
      </c>
      <c r="N51" s="10">
        <v>190.91731191530801</v>
      </c>
      <c r="O51" s="10">
        <f t="shared" si="4"/>
        <v>117.88489060190123</v>
      </c>
      <c r="P51" s="14">
        <f t="shared" si="5"/>
        <v>83.545009403514712</v>
      </c>
      <c r="R51" s="8">
        <v>13</v>
      </c>
      <c r="S51" s="10">
        <f t="shared" si="6"/>
        <v>7.4273504273504276</v>
      </c>
      <c r="T51" s="10">
        <v>46.980903734240698</v>
      </c>
      <c r="U51" s="10">
        <f t="shared" si="7"/>
        <v>25.393094908375133</v>
      </c>
      <c r="V51" s="14">
        <f t="shared" si="8"/>
        <v>16.410222667862779</v>
      </c>
    </row>
    <row r="52" spans="1:22">
      <c r="A52">
        <f t="shared" si="9"/>
        <v>1</v>
      </c>
      <c r="B52">
        <v>2007</v>
      </c>
      <c r="C52">
        <v>2</v>
      </c>
      <c r="D52" s="2">
        <v>4.8668745897689396</v>
      </c>
      <c r="E52" s="3">
        <v>58</v>
      </c>
      <c r="F52" s="8">
        <v>36</v>
      </c>
      <c r="G52" s="10">
        <f t="shared" si="0"/>
        <v>21.63247863247863</v>
      </c>
      <c r="H52" s="10">
        <v>109.99559536653</v>
      </c>
      <c r="I52" s="10">
        <f t="shared" si="1"/>
        <v>73.327552276476268</v>
      </c>
      <c r="J52" s="14">
        <f t="shared" si="2"/>
        <v>47.480015454477453</v>
      </c>
      <c r="K52" s="10"/>
      <c r="L52" s="8">
        <v>83</v>
      </c>
      <c r="M52" s="10">
        <f t="shared" si="3"/>
        <v>58.205128205128204</v>
      </c>
      <c r="N52" s="10">
        <v>234.339839985091</v>
      </c>
      <c r="O52" s="10">
        <f t="shared" si="4"/>
        <v>161.30741867168422</v>
      </c>
      <c r="P52" s="14">
        <f t="shared" si="5"/>
        <v>109.75627343840621</v>
      </c>
      <c r="R52" s="8">
        <v>8</v>
      </c>
      <c r="S52" s="10">
        <f t="shared" si="6"/>
        <v>2.4273504273504276</v>
      </c>
      <c r="T52" s="10">
        <v>48.330548093169199</v>
      </c>
      <c r="U52" s="10">
        <f t="shared" si="7"/>
        <v>26.742739267303634</v>
      </c>
      <c r="V52" s="14">
        <f t="shared" si="8"/>
        <v>14.58504484732703</v>
      </c>
    </row>
    <row r="53" spans="1:22">
      <c r="A53">
        <f t="shared" si="9"/>
        <v>1</v>
      </c>
      <c r="B53">
        <v>2007</v>
      </c>
      <c r="C53">
        <v>3</v>
      </c>
      <c r="D53" s="2">
        <v>5.7163104653745798</v>
      </c>
      <c r="E53" s="3">
        <v>57</v>
      </c>
      <c r="F53" s="8">
        <v>27</v>
      </c>
      <c r="G53" s="10">
        <f t="shared" si="0"/>
        <v>12.632478632478632</v>
      </c>
      <c r="H53" s="10">
        <v>112.37009663463699</v>
      </c>
      <c r="I53" s="10">
        <f t="shared" si="1"/>
        <v>75.702053544583265</v>
      </c>
      <c r="J53" s="14">
        <f t="shared" si="2"/>
        <v>44.167266088530951</v>
      </c>
      <c r="K53" s="10"/>
      <c r="L53" s="8">
        <v>67</v>
      </c>
      <c r="M53" s="10">
        <f t="shared" si="3"/>
        <v>42.205128205128204</v>
      </c>
      <c r="N53" s="10">
        <v>252.98310420009301</v>
      </c>
      <c r="O53" s="10">
        <f t="shared" si="4"/>
        <v>179.95068288668625</v>
      </c>
      <c r="P53" s="14">
        <f t="shared" si="5"/>
        <v>111.07790554590723</v>
      </c>
      <c r="R53" s="8">
        <v>3</v>
      </c>
      <c r="S53" s="10">
        <f t="shared" si="6"/>
        <v>-2.5726495726495724</v>
      </c>
      <c r="T53" s="10">
        <v>43.9684444680504</v>
      </c>
      <c r="U53" s="10">
        <f t="shared" si="7"/>
        <v>22.380635642184835</v>
      </c>
      <c r="V53" s="14">
        <f t="shared" si="8"/>
        <v>9.9039930347676304</v>
      </c>
    </row>
    <row r="54" spans="1:22">
      <c r="A54">
        <f t="shared" si="9"/>
        <v>1</v>
      </c>
      <c r="B54">
        <v>2007</v>
      </c>
      <c r="C54">
        <v>4</v>
      </c>
      <c r="D54" s="2">
        <v>4.8847372011938397</v>
      </c>
      <c r="E54" s="3">
        <v>61</v>
      </c>
      <c r="F54" s="8">
        <v>12</v>
      </c>
      <c r="G54" s="10">
        <f t="shared" si="0"/>
        <v>-2.367521367521368</v>
      </c>
      <c r="H54" s="10">
        <v>77.146795431751499</v>
      </c>
      <c r="I54" s="10">
        <f t="shared" si="1"/>
        <v>40.478752341697778</v>
      </c>
      <c r="J54" s="14">
        <f t="shared" si="2"/>
        <v>19.055615487088204</v>
      </c>
      <c r="K54" s="10"/>
      <c r="L54" s="8">
        <v>31</v>
      </c>
      <c r="M54" s="10">
        <f t="shared" si="3"/>
        <v>6.2051282051282044</v>
      </c>
      <c r="N54" s="10">
        <v>194.22870398838799</v>
      </c>
      <c r="O54" s="10">
        <f t="shared" si="4"/>
        <v>121.19628267498122</v>
      </c>
      <c r="P54" s="14">
        <f t="shared" si="5"/>
        <v>63.700705440054712</v>
      </c>
      <c r="R54" s="8">
        <v>1</v>
      </c>
      <c r="S54" s="10">
        <f t="shared" si="6"/>
        <v>-4.5726495726495724</v>
      </c>
      <c r="T54" s="10">
        <v>22.9627258878512</v>
      </c>
      <c r="U54" s="10">
        <f t="shared" si="7"/>
        <v>1.3749170619856343</v>
      </c>
      <c r="V54" s="14">
        <f t="shared" si="8"/>
        <v>-1.598866255331969</v>
      </c>
    </row>
    <row r="55" spans="1:22">
      <c r="A55">
        <f t="shared" si="9"/>
        <v>1</v>
      </c>
      <c r="B55">
        <v>2007</v>
      </c>
      <c r="C55">
        <v>5</v>
      </c>
      <c r="D55" s="2">
        <v>5.0986763241828399</v>
      </c>
      <c r="E55" s="3">
        <v>61</v>
      </c>
      <c r="F55" s="8">
        <v>1</v>
      </c>
      <c r="G55" s="10">
        <f t="shared" si="0"/>
        <v>-13.367521367521368</v>
      </c>
      <c r="H55" s="10">
        <v>23.645195408486099</v>
      </c>
      <c r="I55" s="10">
        <f t="shared" si="1"/>
        <v>-13.022847681567622</v>
      </c>
      <c r="J55" s="14">
        <f t="shared" si="2"/>
        <v>-13.195184524544494</v>
      </c>
      <c r="K55" s="10"/>
      <c r="L55" s="8">
        <v>4</v>
      </c>
      <c r="M55" s="10">
        <f t="shared" si="3"/>
        <v>-20.794871794871796</v>
      </c>
      <c r="N55" s="10">
        <v>63.337152035634503</v>
      </c>
      <c r="O55" s="10">
        <f t="shared" si="4"/>
        <v>-9.6952692777722689</v>
      </c>
      <c r="P55" s="14">
        <f t="shared" si="5"/>
        <v>-15.245070536322032</v>
      </c>
      <c r="R55" s="8">
        <v>0</v>
      </c>
      <c r="S55" s="10">
        <f t="shared" si="6"/>
        <v>-5.5726495726495724</v>
      </c>
      <c r="T55" s="10">
        <v>4.5510222331396601</v>
      </c>
      <c r="U55" s="10">
        <f t="shared" si="7"/>
        <v>-17.036786592725903</v>
      </c>
      <c r="V55" s="14">
        <f t="shared" si="8"/>
        <v>-11.304718082687739</v>
      </c>
    </row>
    <row r="56" spans="1:22">
      <c r="A56">
        <f t="shared" si="9"/>
        <v>1</v>
      </c>
      <c r="B56">
        <v>2007</v>
      </c>
      <c r="C56">
        <v>6</v>
      </c>
      <c r="D56" s="2">
        <v>3.61676659943247</v>
      </c>
      <c r="E56" s="3">
        <v>32</v>
      </c>
      <c r="F56" s="8">
        <v>0</v>
      </c>
      <c r="G56" s="10">
        <f t="shared" si="0"/>
        <v>-14.367521367521368</v>
      </c>
      <c r="H56" s="10">
        <v>1.1586068879954099</v>
      </c>
      <c r="I56" s="10">
        <f t="shared" si="1"/>
        <v>-35.509436202058311</v>
      </c>
      <c r="J56" s="14">
        <f t="shared" si="2"/>
        <v>-24.93847878478984</v>
      </c>
      <c r="K56" s="10"/>
      <c r="L56" s="8">
        <v>0</v>
      </c>
      <c r="M56" s="10">
        <f t="shared" si="3"/>
        <v>-24.794871794871796</v>
      </c>
      <c r="N56" s="10">
        <v>2.6067519843275702</v>
      </c>
      <c r="O56" s="10">
        <f t="shared" si="4"/>
        <v>-70.425669329079199</v>
      </c>
      <c r="P56" s="14">
        <f t="shared" si="5"/>
        <v>-47.610270561975497</v>
      </c>
      <c r="R56" s="8">
        <v>0</v>
      </c>
      <c r="S56" s="10">
        <f t="shared" si="6"/>
        <v>-5.5726495726495724</v>
      </c>
      <c r="T56" s="10">
        <v>0.20423703394610301</v>
      </c>
      <c r="U56" s="10">
        <f t="shared" si="7"/>
        <v>-21.383571791919461</v>
      </c>
      <c r="V56" s="14">
        <f t="shared" si="8"/>
        <v>-13.478110682284516</v>
      </c>
    </row>
    <row r="57" spans="1:22">
      <c r="A57">
        <f t="shared" si="9"/>
        <v>1</v>
      </c>
      <c r="B57">
        <v>2007</v>
      </c>
      <c r="C57">
        <v>7</v>
      </c>
      <c r="D57" s="2">
        <v>3.6142246124219999</v>
      </c>
      <c r="E57" s="3">
        <v>-49</v>
      </c>
      <c r="F57" s="8">
        <v>0</v>
      </c>
      <c r="G57" s="10">
        <f t="shared" si="0"/>
        <v>-14.367521367521368</v>
      </c>
      <c r="H57" s="10">
        <v>4.8836782097785698E-2</v>
      </c>
      <c r="I57" s="10">
        <f t="shared" si="1"/>
        <v>-36.619206307955935</v>
      </c>
      <c r="J57" s="14">
        <f t="shared" si="2"/>
        <v>-25.493363837738652</v>
      </c>
      <c r="K57" s="10"/>
      <c r="L57" s="8">
        <v>0</v>
      </c>
      <c r="M57" s="10">
        <f t="shared" si="3"/>
        <v>-24.794871794871796</v>
      </c>
      <c r="N57" s="10">
        <v>1.03999997372739E-4</v>
      </c>
      <c r="O57" s="10">
        <f t="shared" si="4"/>
        <v>-73.032317313409393</v>
      </c>
      <c r="P57" s="14">
        <f t="shared" si="5"/>
        <v>-48.913594554140595</v>
      </c>
      <c r="R57" s="8">
        <v>0</v>
      </c>
      <c r="S57" s="10">
        <f t="shared" si="6"/>
        <v>-5.5726495726495724</v>
      </c>
      <c r="T57" s="10">
        <v>1.7777777328673299E-4</v>
      </c>
      <c r="U57" s="10">
        <f t="shared" si="7"/>
        <v>-21.587631048092277</v>
      </c>
      <c r="V57" s="14">
        <f t="shared" si="8"/>
        <v>-13.580140310370926</v>
      </c>
    </row>
    <row r="58" spans="1:22">
      <c r="A58">
        <f t="shared" si="9"/>
        <v>1</v>
      </c>
      <c r="B58">
        <v>2007</v>
      </c>
      <c r="C58">
        <v>8</v>
      </c>
      <c r="D58" s="2">
        <v>3.72539875783652</v>
      </c>
      <c r="E58" s="3">
        <v>-70</v>
      </c>
      <c r="F58" s="8">
        <v>0</v>
      </c>
      <c r="G58" s="10">
        <f t="shared" si="0"/>
        <v>-14.367521367521368</v>
      </c>
      <c r="H58" s="10">
        <v>2.1579921027327599E-3</v>
      </c>
      <c r="I58" s="10">
        <f t="shared" si="1"/>
        <v>-36.665885097950991</v>
      </c>
      <c r="J58" s="14">
        <f t="shared" si="2"/>
        <v>-25.51670323273618</v>
      </c>
      <c r="K58" s="10"/>
      <c r="L58" s="8">
        <v>0</v>
      </c>
      <c r="M58" s="10">
        <f t="shared" si="3"/>
        <v>-24.794871794871796</v>
      </c>
      <c r="N58" s="10">
        <v>4.1535000039857597E-3</v>
      </c>
      <c r="O58" s="10">
        <f t="shared" si="4"/>
        <v>-73.028267813402792</v>
      </c>
      <c r="P58" s="14">
        <f t="shared" si="5"/>
        <v>-48.911569804137294</v>
      </c>
      <c r="R58" s="8">
        <v>0</v>
      </c>
      <c r="S58" s="10">
        <f t="shared" si="6"/>
        <v>-5.5726495726495724</v>
      </c>
      <c r="T58" s="10">
        <v>1.8006944530742201E-3</v>
      </c>
      <c r="U58" s="10">
        <f t="shared" si="7"/>
        <v>-21.586008131412491</v>
      </c>
      <c r="V58" s="14">
        <f t="shared" si="8"/>
        <v>-13.579328852031033</v>
      </c>
    </row>
    <row r="59" spans="1:22">
      <c r="A59">
        <f t="shared" si="9"/>
        <v>1</v>
      </c>
      <c r="B59">
        <v>2007</v>
      </c>
      <c r="C59">
        <v>9</v>
      </c>
      <c r="D59" s="2">
        <v>3.8908889824530499</v>
      </c>
      <c r="E59" s="3">
        <v>-95</v>
      </c>
      <c r="F59" s="8">
        <v>0</v>
      </c>
      <c r="G59" s="10">
        <f t="shared" si="0"/>
        <v>-14.367521367521368</v>
      </c>
      <c r="H59" s="10">
        <v>2.6367708476350001E-2</v>
      </c>
      <c r="I59" s="10">
        <f t="shared" si="1"/>
        <v>-36.641675381577372</v>
      </c>
      <c r="J59" s="14">
        <f t="shared" si="2"/>
        <v>-25.504598374549371</v>
      </c>
      <c r="K59" s="10"/>
      <c r="L59" s="8">
        <v>0</v>
      </c>
      <c r="M59" s="10">
        <f t="shared" si="3"/>
        <v>-24.794871794871796</v>
      </c>
      <c r="N59" s="10">
        <v>5.8925875410004699E-2</v>
      </c>
      <c r="O59" s="10">
        <f t="shared" si="4"/>
        <v>-72.97349543799676</v>
      </c>
      <c r="P59" s="14">
        <f t="shared" si="5"/>
        <v>-48.884183616434278</v>
      </c>
      <c r="R59" s="8">
        <v>0</v>
      </c>
      <c r="S59" s="10">
        <f t="shared" si="6"/>
        <v>-5.5726495726495724</v>
      </c>
      <c r="T59" s="10">
        <v>1.8119560235475202E-2</v>
      </c>
      <c r="U59" s="10">
        <f t="shared" si="7"/>
        <v>-21.569689265630089</v>
      </c>
      <c r="V59" s="14">
        <f t="shared" si="8"/>
        <v>-13.571169419139832</v>
      </c>
    </row>
    <row r="60" spans="1:22">
      <c r="A60">
        <f t="shared" si="9"/>
        <v>1</v>
      </c>
      <c r="B60">
        <v>2007</v>
      </c>
      <c r="C60">
        <v>10</v>
      </c>
      <c r="D60" s="2">
        <v>4.6429049234413498</v>
      </c>
      <c r="E60" s="3">
        <v>-108</v>
      </c>
      <c r="F60" s="8">
        <v>1</v>
      </c>
      <c r="G60" s="10">
        <f t="shared" si="0"/>
        <v>-13.367521367521368</v>
      </c>
      <c r="H60" s="10">
        <v>0.62599597643816995</v>
      </c>
      <c r="I60" s="10">
        <f t="shared" si="1"/>
        <v>-36.042047113615553</v>
      </c>
      <c r="J60" s="14">
        <f t="shared" si="2"/>
        <v>-24.704784240568461</v>
      </c>
      <c r="K60" s="10"/>
      <c r="L60" s="8">
        <v>3</v>
      </c>
      <c r="M60" s="10">
        <f t="shared" si="3"/>
        <v>-21.794871794871796</v>
      </c>
      <c r="N60" s="10">
        <v>1.38683999697561</v>
      </c>
      <c r="O60" s="10">
        <f t="shared" si="4"/>
        <v>-71.645581316431162</v>
      </c>
      <c r="P60" s="14">
        <f t="shared" si="5"/>
        <v>-46.720226555651479</v>
      </c>
      <c r="R60" s="8">
        <v>0</v>
      </c>
      <c r="S60" s="10">
        <f t="shared" si="6"/>
        <v>-5.5726495726495724</v>
      </c>
      <c r="T60" s="10">
        <v>0.36339074170192098</v>
      </c>
      <c r="U60" s="10">
        <f t="shared" si="7"/>
        <v>-21.224418084163645</v>
      </c>
      <c r="V60" s="14">
        <f t="shared" si="8"/>
        <v>-13.39853382840661</v>
      </c>
    </row>
    <row r="61" spans="1:22">
      <c r="A61">
        <f t="shared" si="9"/>
        <v>1</v>
      </c>
      <c r="B61">
        <v>2007</v>
      </c>
      <c r="C61">
        <v>11</v>
      </c>
      <c r="D61" s="2">
        <v>4.4395459626040301</v>
      </c>
      <c r="E61" s="3">
        <v>-67</v>
      </c>
      <c r="F61" s="8">
        <v>6</v>
      </c>
      <c r="G61" s="10">
        <f t="shared" si="0"/>
        <v>-8.367521367521368</v>
      </c>
      <c r="H61" s="10">
        <v>9.8814206973471599</v>
      </c>
      <c r="I61" s="10">
        <f t="shared" si="1"/>
        <v>-26.786622392706562</v>
      </c>
      <c r="J61" s="14">
        <f t="shared" si="2"/>
        <v>-17.577071880113966</v>
      </c>
      <c r="K61" s="10"/>
      <c r="L61" s="8">
        <v>13</v>
      </c>
      <c r="M61" s="10">
        <f t="shared" si="3"/>
        <v>-11.794871794871796</v>
      </c>
      <c r="N61" s="10">
        <v>21.124064015448099</v>
      </c>
      <c r="O61" s="10">
        <f t="shared" si="4"/>
        <v>-51.908357297958673</v>
      </c>
      <c r="P61" s="14">
        <f t="shared" si="5"/>
        <v>-31.851614546415234</v>
      </c>
      <c r="R61" s="8">
        <v>2</v>
      </c>
      <c r="S61" s="10">
        <f t="shared" si="6"/>
        <v>-3.5726495726495724</v>
      </c>
      <c r="T61" s="10">
        <v>3.8451777769891899</v>
      </c>
      <c r="U61" s="10">
        <f t="shared" si="7"/>
        <v>-17.742631048876376</v>
      </c>
      <c r="V61" s="14">
        <f t="shared" si="8"/>
        <v>-10.657640310762975</v>
      </c>
    </row>
    <row r="62" spans="1:22">
      <c r="A62">
        <f t="shared" si="9"/>
        <v>1</v>
      </c>
      <c r="B62">
        <v>2007</v>
      </c>
      <c r="C62">
        <v>12</v>
      </c>
      <c r="D62" s="2">
        <v>4.6088285570307699</v>
      </c>
      <c r="E62" s="3">
        <v>-29</v>
      </c>
      <c r="F62" s="8">
        <v>30</v>
      </c>
      <c r="G62" s="10">
        <f t="shared" si="0"/>
        <v>15.632478632478632</v>
      </c>
      <c r="H62" s="10">
        <v>42.543935599900003</v>
      </c>
      <c r="I62" s="10">
        <f t="shared" si="1"/>
        <v>5.8758925098462811</v>
      </c>
      <c r="J62" s="14">
        <f t="shared" si="2"/>
        <v>10.754185571162456</v>
      </c>
      <c r="K62" s="10"/>
      <c r="L62" s="8">
        <v>48</v>
      </c>
      <c r="M62" s="10">
        <f t="shared" si="3"/>
        <v>23.205128205128204</v>
      </c>
      <c r="N62" s="10">
        <v>80.078775884136604</v>
      </c>
      <c r="O62" s="10">
        <f t="shared" si="4"/>
        <v>7.0463545707298323</v>
      </c>
      <c r="P62" s="14">
        <f t="shared" si="5"/>
        <v>15.125741387929018</v>
      </c>
      <c r="R62" s="8">
        <v>12</v>
      </c>
      <c r="S62" s="10">
        <f t="shared" si="6"/>
        <v>6.4273504273504276</v>
      </c>
      <c r="T62" s="10">
        <v>21.2751037310809</v>
      </c>
      <c r="U62" s="10">
        <f t="shared" si="7"/>
        <v>-0.31270509478466479</v>
      </c>
      <c r="V62" s="14">
        <f t="shared" si="8"/>
        <v>3.0573226662828814</v>
      </c>
    </row>
    <row r="63" spans="1:22">
      <c r="A63">
        <f t="shared" si="9"/>
        <v>1</v>
      </c>
      <c r="B63">
        <v>2008</v>
      </c>
      <c r="C63">
        <v>1</v>
      </c>
      <c r="D63" s="2">
        <v>4.3234389883421702</v>
      </c>
      <c r="E63" s="3">
        <v>37</v>
      </c>
      <c r="F63" s="8">
        <v>59</v>
      </c>
      <c r="G63" s="10">
        <f t="shared" si="0"/>
        <v>44.63247863247863</v>
      </c>
      <c r="H63" s="10">
        <v>93.860528829355303</v>
      </c>
      <c r="I63" s="10">
        <f t="shared" si="1"/>
        <v>57.192485739301581</v>
      </c>
      <c r="J63" s="14">
        <f t="shared" si="2"/>
        <v>50.912482185890106</v>
      </c>
      <c r="K63" s="10"/>
      <c r="L63" s="8">
        <v>80</v>
      </c>
      <c r="M63" s="10">
        <f t="shared" si="3"/>
        <v>55.205128205128204</v>
      </c>
      <c r="N63" s="10">
        <v>153.77947219729401</v>
      </c>
      <c r="O63" s="10">
        <f t="shared" si="4"/>
        <v>80.747050883887241</v>
      </c>
      <c r="P63" s="14">
        <f t="shared" si="5"/>
        <v>67.976089544507715</v>
      </c>
      <c r="R63" s="8">
        <v>25</v>
      </c>
      <c r="S63" s="10">
        <f t="shared" si="6"/>
        <v>19.427350427350426</v>
      </c>
      <c r="T63" s="10">
        <v>59.874355493919701</v>
      </c>
      <c r="U63" s="10">
        <f t="shared" si="7"/>
        <v>38.286546668054136</v>
      </c>
      <c r="V63" s="14">
        <f t="shared" si="8"/>
        <v>28.856948547702281</v>
      </c>
    </row>
    <row r="64" spans="1:22">
      <c r="A64">
        <f t="shared" si="9"/>
        <v>1</v>
      </c>
      <c r="B64">
        <v>2008</v>
      </c>
      <c r="C64">
        <v>2</v>
      </c>
      <c r="D64" s="2">
        <v>4.0166142859437004</v>
      </c>
      <c r="E64" s="3">
        <v>85</v>
      </c>
      <c r="F64" s="8">
        <v>70</v>
      </c>
      <c r="G64" s="10">
        <f t="shared" si="0"/>
        <v>55.63247863247863</v>
      </c>
      <c r="H64" s="10">
        <v>139.20739325727999</v>
      </c>
      <c r="I64" s="10">
        <f t="shared" si="1"/>
        <v>102.53935016722627</v>
      </c>
      <c r="J64" s="14">
        <f t="shared" si="2"/>
        <v>79.085914399852456</v>
      </c>
      <c r="K64" s="10"/>
      <c r="L64" s="8">
        <v>95</v>
      </c>
      <c r="M64" s="10">
        <f t="shared" si="3"/>
        <v>70.205128205128204</v>
      </c>
      <c r="N64" s="10">
        <v>227.21915222348599</v>
      </c>
      <c r="O64" s="10">
        <f t="shared" si="4"/>
        <v>154.18673091007923</v>
      </c>
      <c r="P64" s="14">
        <f t="shared" si="5"/>
        <v>112.19592955760372</v>
      </c>
      <c r="R64" s="8">
        <v>28</v>
      </c>
      <c r="S64" s="10">
        <f t="shared" si="6"/>
        <v>22.427350427350426</v>
      </c>
      <c r="T64" s="10">
        <v>95.6043260279489</v>
      </c>
      <c r="U64" s="10">
        <f t="shared" si="7"/>
        <v>74.016517202083335</v>
      </c>
      <c r="V64" s="14">
        <f t="shared" si="8"/>
        <v>48.221933814716877</v>
      </c>
    </row>
    <row r="65" spans="1:22">
      <c r="A65">
        <f t="shared" si="9"/>
        <v>1</v>
      </c>
      <c r="B65">
        <v>2008</v>
      </c>
      <c r="C65">
        <v>3</v>
      </c>
      <c r="D65" s="2">
        <v>5.7461272859838397</v>
      </c>
      <c r="E65" s="3">
        <v>82</v>
      </c>
      <c r="F65" s="8">
        <v>42</v>
      </c>
      <c r="G65" s="10">
        <f t="shared" si="0"/>
        <v>27.63247863247863</v>
      </c>
      <c r="H65" s="10">
        <v>128.109434528951</v>
      </c>
      <c r="I65" s="10">
        <f t="shared" si="1"/>
        <v>91.441391438897284</v>
      </c>
      <c r="J65" s="14">
        <f t="shared" si="2"/>
        <v>59.536935035687961</v>
      </c>
      <c r="K65" s="10"/>
      <c r="L65" s="8">
        <v>70</v>
      </c>
      <c r="M65" s="10">
        <f t="shared" si="3"/>
        <v>45.205128205128204</v>
      </c>
      <c r="N65" s="10">
        <v>235.22553613090699</v>
      </c>
      <c r="O65" s="10">
        <f t="shared" si="4"/>
        <v>162.1931148175002</v>
      </c>
      <c r="P65" s="14">
        <f t="shared" si="5"/>
        <v>103.6991215113142</v>
      </c>
      <c r="R65" s="8">
        <v>12</v>
      </c>
      <c r="S65" s="10">
        <f t="shared" si="6"/>
        <v>6.4273504273504276</v>
      </c>
      <c r="T65" s="10">
        <v>79.9676443483676</v>
      </c>
      <c r="U65" s="10">
        <f t="shared" si="7"/>
        <v>58.379835522502034</v>
      </c>
      <c r="V65" s="14">
        <f t="shared" si="8"/>
        <v>32.403592974926234</v>
      </c>
    </row>
    <row r="66" spans="1:22">
      <c r="A66">
        <f t="shared" si="9"/>
        <v>1</v>
      </c>
      <c r="B66">
        <v>2008</v>
      </c>
      <c r="C66">
        <v>4</v>
      </c>
      <c r="D66" s="2">
        <v>5.72565398519684</v>
      </c>
      <c r="E66" s="3">
        <v>81</v>
      </c>
      <c r="F66" s="8">
        <v>25</v>
      </c>
      <c r="G66" s="10">
        <f t="shared" si="0"/>
        <v>10.632478632478632</v>
      </c>
      <c r="H66" s="10">
        <v>109.157011391626</v>
      </c>
      <c r="I66" s="10">
        <f t="shared" si="1"/>
        <v>72.488968301572271</v>
      </c>
      <c r="J66" s="14">
        <f t="shared" si="2"/>
        <v>41.560723467025454</v>
      </c>
      <c r="K66" s="10"/>
      <c r="L66" s="8">
        <v>43</v>
      </c>
      <c r="M66" s="10">
        <f t="shared" si="3"/>
        <v>18.205128205128204</v>
      </c>
      <c r="N66" s="10">
        <v>212.301824192412</v>
      </c>
      <c r="O66" s="10">
        <f t="shared" si="4"/>
        <v>139.26940287900521</v>
      </c>
      <c r="P66" s="14">
        <f t="shared" si="5"/>
        <v>78.737265542066709</v>
      </c>
      <c r="R66" s="8">
        <v>4</v>
      </c>
      <c r="S66" s="10">
        <f t="shared" si="6"/>
        <v>-1.5726495726495724</v>
      </c>
      <c r="T66" s="10">
        <v>62.734370203018301</v>
      </c>
      <c r="U66" s="10">
        <f t="shared" si="7"/>
        <v>41.146561377152736</v>
      </c>
      <c r="V66" s="14">
        <f t="shared" si="8"/>
        <v>19.786955902251581</v>
      </c>
    </row>
    <row r="67" spans="1:22">
      <c r="A67">
        <f t="shared" si="9"/>
        <v>1</v>
      </c>
      <c r="B67">
        <v>2008</v>
      </c>
      <c r="C67">
        <v>5</v>
      </c>
      <c r="D67" s="2">
        <v>9.38803894611444</v>
      </c>
      <c r="E67" s="3">
        <v>72</v>
      </c>
      <c r="F67" s="8">
        <v>5</v>
      </c>
      <c r="G67" s="10">
        <f t="shared" si="0"/>
        <v>-9.367521367521368</v>
      </c>
      <c r="H67" s="10">
        <v>33.713388457749801</v>
      </c>
      <c r="I67" s="10">
        <f t="shared" si="1"/>
        <v>-2.9546546323039209</v>
      </c>
      <c r="J67" s="14">
        <f t="shared" si="2"/>
        <v>-6.1610879999126444</v>
      </c>
      <c r="K67" s="10"/>
      <c r="L67" s="8">
        <v>6</v>
      </c>
      <c r="M67" s="10">
        <f t="shared" si="3"/>
        <v>-18.794871794871796</v>
      </c>
      <c r="N67" s="10">
        <v>69.933919944090306</v>
      </c>
      <c r="O67" s="10">
        <f t="shared" si="4"/>
        <v>-3.098501369316466</v>
      </c>
      <c r="P67" s="14">
        <f t="shared" si="5"/>
        <v>-10.946686582094131</v>
      </c>
      <c r="R67" s="8">
        <v>0</v>
      </c>
      <c r="S67" s="10">
        <f t="shared" si="6"/>
        <v>-5.5726495726495724</v>
      </c>
      <c r="T67" s="10">
        <v>17.052888876624898</v>
      </c>
      <c r="U67" s="10">
        <f t="shared" si="7"/>
        <v>-4.5349199492406669</v>
      </c>
      <c r="V67" s="14">
        <f t="shared" si="8"/>
        <v>-5.0537847609451196</v>
      </c>
    </row>
    <row r="68" spans="1:22">
      <c r="A68">
        <f t="shared" si="9"/>
        <v>1</v>
      </c>
      <c r="B68">
        <v>2008</v>
      </c>
      <c r="C68">
        <v>6</v>
      </c>
      <c r="D68" s="2">
        <v>7.3003118846534196</v>
      </c>
      <c r="E68" s="3">
        <v>35</v>
      </c>
      <c r="F68" s="8">
        <v>0</v>
      </c>
      <c r="G68" s="10">
        <f t="shared" ref="G68:G119" si="10">F68-AVERAGE(F$3:F$119)</f>
        <v>-14.367521367521368</v>
      </c>
      <c r="H68" s="10">
        <v>1.1611770057328801</v>
      </c>
      <c r="I68" s="10">
        <f t="shared" ref="I68:I119" si="11">H68 - AVERAGE(H$3:H$119)</f>
        <v>-35.506866084320841</v>
      </c>
      <c r="J68" s="14">
        <f t="shared" ref="J68:J119" si="12">AVERAGE(G68,I68)</f>
        <v>-24.937193725921105</v>
      </c>
      <c r="K68" s="10"/>
      <c r="L68" s="8">
        <v>0</v>
      </c>
      <c r="M68" s="10">
        <f t="shared" ref="M68:M119" si="13">L68-AVERAGE(L$3:L$119)</f>
        <v>-24.794871794871796</v>
      </c>
      <c r="N68" s="10">
        <v>0.78315199828241</v>
      </c>
      <c r="O68" s="10">
        <f t="shared" ref="O68:O119" si="14">N68 - AVERAGE(N$3:N$119)</f>
        <v>-72.249269315124366</v>
      </c>
      <c r="P68" s="14">
        <f t="shared" ref="P68:P119" si="15">AVERAGE(M68,O68)</f>
        <v>-48.522070554998081</v>
      </c>
      <c r="R68" s="8">
        <v>0</v>
      </c>
      <c r="S68" s="10">
        <f t="shared" ref="S68:S119" si="16">R68-AVERAGE(R$3:R$119)</f>
        <v>-5.5726495726495724</v>
      </c>
      <c r="T68" s="10">
        <v>0.938518512891649</v>
      </c>
      <c r="U68" s="10">
        <f t="shared" ref="U68:U119" si="17">T68 - AVERAGE(T$3:T$119)</f>
        <v>-20.649290312973918</v>
      </c>
      <c r="V68" s="14">
        <f t="shared" ref="V68:V119" si="18">AVERAGE(S68,U68)</f>
        <v>-13.110969942811746</v>
      </c>
    </row>
    <row r="69" spans="1:22">
      <c r="A69">
        <f t="shared" si="9"/>
        <v>1</v>
      </c>
      <c r="B69">
        <v>2008</v>
      </c>
      <c r="C69">
        <v>7</v>
      </c>
      <c r="D69" s="2">
        <v>4.4001108127659796</v>
      </c>
      <c r="E69" s="3">
        <v>-39</v>
      </c>
      <c r="F69" s="8">
        <v>0</v>
      </c>
      <c r="G69" s="10">
        <f t="shared" si="10"/>
        <v>-14.367521367521368</v>
      </c>
      <c r="H69" s="10">
        <v>7.9817243746679895E-2</v>
      </c>
      <c r="I69" s="10">
        <f t="shared" si="11"/>
        <v>-36.58822584630704</v>
      </c>
      <c r="J69" s="14">
        <f t="shared" si="12"/>
        <v>-25.477873606914205</v>
      </c>
      <c r="K69" s="10"/>
      <c r="L69" s="8">
        <v>0</v>
      </c>
      <c r="M69" s="10">
        <f t="shared" si="13"/>
        <v>-24.794871794871796</v>
      </c>
      <c r="N69" s="10">
        <v>1.4839999764808499E-3</v>
      </c>
      <c r="O69" s="10">
        <f t="shared" si="14"/>
        <v>-73.030937313430286</v>
      </c>
      <c r="P69" s="14">
        <f t="shared" si="15"/>
        <v>-48.912904554151041</v>
      </c>
      <c r="R69" s="8">
        <v>0</v>
      </c>
      <c r="S69" s="10">
        <f t="shared" si="16"/>
        <v>-5.5726495726495724</v>
      </c>
      <c r="T69" s="10">
        <v>3.95555554240235E-3</v>
      </c>
      <c r="U69" s="10">
        <f t="shared" si="17"/>
        <v>-21.583853270323164</v>
      </c>
      <c r="V69" s="14">
        <f t="shared" si="18"/>
        <v>-13.578251421486367</v>
      </c>
    </row>
    <row r="70" spans="1:22">
      <c r="A70">
        <f t="shared" si="9"/>
        <v>1</v>
      </c>
      <c r="B70">
        <v>2008</v>
      </c>
      <c r="C70">
        <v>8</v>
      </c>
      <c r="D70" s="2">
        <v>4.50659945779904</v>
      </c>
      <c r="E70" s="3">
        <v>-73</v>
      </c>
      <c r="F70" s="8">
        <v>0</v>
      </c>
      <c r="G70" s="10">
        <f t="shared" si="10"/>
        <v>-14.367521367521368</v>
      </c>
      <c r="H70" s="10">
        <v>2.5746408128952702E-3</v>
      </c>
      <c r="I70" s="10">
        <f t="shared" si="11"/>
        <v>-36.665468449240826</v>
      </c>
      <c r="J70" s="14">
        <f t="shared" si="12"/>
        <v>-25.516494908381098</v>
      </c>
      <c r="K70" s="10"/>
      <c r="L70" s="8">
        <v>0</v>
      </c>
      <c r="M70" s="10">
        <f t="shared" si="13"/>
        <v>-24.794871794871796</v>
      </c>
      <c r="N70" s="10">
        <v>6.2180000199941804E-3</v>
      </c>
      <c r="O70" s="10">
        <f t="shared" si="14"/>
        <v>-73.026203313386773</v>
      </c>
      <c r="P70" s="14">
        <f t="shared" si="15"/>
        <v>-48.910537554129284</v>
      </c>
      <c r="R70" s="8">
        <v>0</v>
      </c>
      <c r="S70" s="10">
        <f t="shared" si="16"/>
        <v>-5.5726495726495724</v>
      </c>
      <c r="T70" s="10">
        <v>1.29288194837803E-3</v>
      </c>
      <c r="U70" s="10">
        <f t="shared" si="17"/>
        <v>-21.586515943917188</v>
      </c>
      <c r="V70" s="14">
        <f t="shared" si="18"/>
        <v>-13.579582758283379</v>
      </c>
    </row>
    <row r="71" spans="1:22">
      <c r="A71">
        <f t="shared" si="9"/>
        <v>1</v>
      </c>
      <c r="B71">
        <v>2008</v>
      </c>
      <c r="C71">
        <v>9</v>
      </c>
      <c r="D71" s="2">
        <v>4.1134846017479596</v>
      </c>
      <c r="E71" s="3">
        <v>-86</v>
      </c>
      <c r="F71" s="8">
        <v>0</v>
      </c>
      <c r="G71" s="10">
        <f t="shared" si="10"/>
        <v>-14.367521367521368</v>
      </c>
      <c r="H71" s="10">
        <v>1.05797234400637E-2</v>
      </c>
      <c r="I71" s="10">
        <f t="shared" si="11"/>
        <v>-36.657463366613655</v>
      </c>
      <c r="J71" s="14">
        <f t="shared" si="12"/>
        <v>-25.512492367067512</v>
      </c>
      <c r="K71" s="10"/>
      <c r="L71" s="8">
        <v>0</v>
      </c>
      <c r="M71" s="10">
        <f t="shared" si="13"/>
        <v>-24.794871794871796</v>
      </c>
      <c r="N71" s="10">
        <v>2.4540500027628701E-2</v>
      </c>
      <c r="O71" s="10">
        <f t="shared" si="14"/>
        <v>-73.007880813379145</v>
      </c>
      <c r="P71" s="14">
        <f t="shared" si="15"/>
        <v>-48.901376304125471</v>
      </c>
      <c r="R71" s="8">
        <v>0</v>
      </c>
      <c r="S71" s="10">
        <f t="shared" si="16"/>
        <v>-5.5726495726495724</v>
      </c>
      <c r="T71" s="10">
        <v>6.34658567014412E-3</v>
      </c>
      <c r="U71" s="10">
        <f t="shared" si="17"/>
        <v>-21.581462240195421</v>
      </c>
      <c r="V71" s="14">
        <f t="shared" si="18"/>
        <v>-13.577055906422498</v>
      </c>
    </row>
    <row r="72" spans="1:22">
      <c r="A72">
        <f t="shared" si="9"/>
        <v>1</v>
      </c>
      <c r="B72">
        <v>2008</v>
      </c>
      <c r="C72">
        <v>10</v>
      </c>
      <c r="D72" s="2">
        <v>4.7451340226730903</v>
      </c>
      <c r="E72" s="3">
        <v>-78</v>
      </c>
      <c r="F72" s="8">
        <v>1</v>
      </c>
      <c r="G72" s="10">
        <f t="shared" si="10"/>
        <v>-13.367521367521368</v>
      </c>
      <c r="H72" s="10">
        <v>0.57491350578654399</v>
      </c>
      <c r="I72" s="10">
        <f t="shared" si="11"/>
        <v>-36.093129584267174</v>
      </c>
      <c r="J72" s="14">
        <f t="shared" si="12"/>
        <v>-24.730325475894272</v>
      </c>
      <c r="K72" s="10"/>
      <c r="L72" s="8">
        <v>2</v>
      </c>
      <c r="M72" s="10">
        <f t="shared" si="13"/>
        <v>-22.794871794871796</v>
      </c>
      <c r="N72" s="10">
        <v>1.10523299966291</v>
      </c>
      <c r="O72" s="10">
        <f t="shared" si="14"/>
        <v>-71.927188313743855</v>
      </c>
      <c r="P72" s="14">
        <f t="shared" si="15"/>
        <v>-47.361030054307825</v>
      </c>
      <c r="R72" s="8">
        <v>0</v>
      </c>
      <c r="S72" s="10">
        <f t="shared" si="16"/>
        <v>-5.5726495726495724</v>
      </c>
      <c r="T72" s="10">
        <v>0.57721481580025602</v>
      </c>
      <c r="U72" s="10">
        <f t="shared" si="17"/>
        <v>-21.010594010065308</v>
      </c>
      <c r="V72" s="14">
        <f t="shared" si="18"/>
        <v>-13.291621791357439</v>
      </c>
    </row>
    <row r="73" spans="1:22">
      <c r="A73">
        <f t="shared" ref="A73:A98" si="19">IF(E73&gt;-10000, 1, -10)</f>
        <v>1</v>
      </c>
      <c r="B73">
        <v>2008</v>
      </c>
      <c r="C73">
        <v>11</v>
      </c>
      <c r="D73" s="2">
        <v>4.4931337968787304</v>
      </c>
      <c r="E73" s="3">
        <v>-63</v>
      </c>
      <c r="F73" s="8">
        <v>4</v>
      </c>
      <c r="G73" s="10">
        <f t="shared" si="10"/>
        <v>-10.367521367521368</v>
      </c>
      <c r="H73" s="10">
        <v>5.2635620630239401</v>
      </c>
      <c r="I73" s="10">
        <f t="shared" si="11"/>
        <v>-31.404481027029782</v>
      </c>
      <c r="J73" s="14">
        <f t="shared" si="12"/>
        <v>-20.886001197275576</v>
      </c>
      <c r="K73" s="10"/>
      <c r="L73" s="8">
        <v>8</v>
      </c>
      <c r="M73" s="10">
        <f t="shared" si="13"/>
        <v>-16.794871794871796</v>
      </c>
      <c r="N73" s="10">
        <v>12.308031981271901</v>
      </c>
      <c r="O73" s="10">
        <f t="shared" si="14"/>
        <v>-60.724389332134869</v>
      </c>
      <c r="P73" s="14">
        <f t="shared" si="15"/>
        <v>-38.759630563503336</v>
      </c>
      <c r="R73" s="8">
        <v>1</v>
      </c>
      <c r="S73" s="10">
        <f t="shared" si="16"/>
        <v>-4.5726495726495724</v>
      </c>
      <c r="T73" s="10">
        <v>3.2758259248221302</v>
      </c>
      <c r="U73" s="10">
        <f t="shared" si="17"/>
        <v>-18.311982901043436</v>
      </c>
      <c r="V73" s="14">
        <f t="shared" si="18"/>
        <v>-11.442316236846505</v>
      </c>
    </row>
    <row r="74" spans="1:22">
      <c r="A74">
        <f t="shared" si="19"/>
        <v>1</v>
      </c>
      <c r="B74">
        <v>2008</v>
      </c>
      <c r="C74">
        <v>12</v>
      </c>
      <c r="D74" s="2">
        <v>4.3489962631501102</v>
      </c>
      <c r="E74" s="3">
        <v>-26</v>
      </c>
      <c r="F74" s="8">
        <v>19</v>
      </c>
      <c r="G74" s="10">
        <f t="shared" si="10"/>
        <v>4.632478632478632</v>
      </c>
      <c r="H74" s="10">
        <v>32.2574092108093</v>
      </c>
      <c r="I74" s="10">
        <f t="shared" si="11"/>
        <v>-4.410633879244422</v>
      </c>
      <c r="J74" s="14">
        <f t="shared" si="12"/>
        <v>0.11092237661710502</v>
      </c>
      <c r="K74" s="10"/>
      <c r="L74" s="8">
        <v>29</v>
      </c>
      <c r="M74" s="10">
        <f t="shared" si="13"/>
        <v>4.2051282051282044</v>
      </c>
      <c r="N74" s="10">
        <v>57.5098240739107</v>
      </c>
      <c r="O74" s="10">
        <f t="shared" si="14"/>
        <v>-15.522597239496072</v>
      </c>
      <c r="P74" s="14">
        <f t="shared" si="15"/>
        <v>-5.6587345171839338</v>
      </c>
      <c r="R74" s="8">
        <v>9</v>
      </c>
      <c r="S74" s="10">
        <f t="shared" si="16"/>
        <v>3.4273504273504276</v>
      </c>
      <c r="T74" s="10">
        <v>21.710400012287302</v>
      </c>
      <c r="U74" s="10">
        <f t="shared" si="17"/>
        <v>0.12259118642173661</v>
      </c>
      <c r="V74" s="14">
        <f t="shared" si="18"/>
        <v>1.7749708068860821</v>
      </c>
    </row>
    <row r="75" spans="1:22">
      <c r="A75">
        <f t="shared" si="19"/>
        <v>1</v>
      </c>
      <c r="B75">
        <v>2009</v>
      </c>
      <c r="C75">
        <v>1</v>
      </c>
      <c r="D75" s="2">
        <v>4.3575153547527501</v>
      </c>
      <c r="E75" s="3">
        <v>17</v>
      </c>
      <c r="F75" s="8">
        <v>44</v>
      </c>
      <c r="G75" s="10">
        <f t="shared" si="10"/>
        <v>29.63247863247863</v>
      </c>
      <c r="H75" s="10">
        <v>92.930004522296102</v>
      </c>
      <c r="I75" s="10">
        <f t="shared" si="11"/>
        <v>56.26196143224238</v>
      </c>
      <c r="J75" s="14">
        <f t="shared" si="12"/>
        <v>42.947220032360505</v>
      </c>
      <c r="K75" s="10"/>
      <c r="L75" s="8">
        <v>66</v>
      </c>
      <c r="M75" s="10">
        <f t="shared" si="13"/>
        <v>41.205128205128204</v>
      </c>
      <c r="N75" s="10">
        <v>149.21518390491599</v>
      </c>
      <c r="O75" s="10">
        <f t="shared" si="14"/>
        <v>76.182762591509217</v>
      </c>
      <c r="P75" s="14">
        <f t="shared" si="15"/>
        <v>58.693945398318711</v>
      </c>
      <c r="R75" s="8">
        <v>19</v>
      </c>
      <c r="S75" s="10">
        <f t="shared" si="16"/>
        <v>13.427350427350428</v>
      </c>
      <c r="T75" s="10">
        <v>65.3441925016038</v>
      </c>
      <c r="U75" s="10">
        <f t="shared" si="17"/>
        <v>43.756383675738235</v>
      </c>
      <c r="V75" s="14">
        <f t="shared" si="18"/>
        <v>28.59186705154433</v>
      </c>
    </row>
    <row r="76" spans="1:22">
      <c r="A76">
        <f t="shared" si="19"/>
        <v>1</v>
      </c>
      <c r="B76">
        <v>2009</v>
      </c>
      <c r="C76">
        <v>2</v>
      </c>
      <c r="D76" s="2">
        <v>3.7053651520999802</v>
      </c>
      <c r="E76" s="3">
        <v>28</v>
      </c>
      <c r="F76" s="8">
        <v>39</v>
      </c>
      <c r="G76" s="10">
        <f t="shared" si="10"/>
        <v>24.63247863247863</v>
      </c>
      <c r="H76" s="10">
        <v>98.201241397549396</v>
      </c>
      <c r="I76" s="10">
        <f t="shared" si="11"/>
        <v>61.533198307495674</v>
      </c>
      <c r="J76" s="14">
        <f t="shared" si="12"/>
        <v>43.082838469987152</v>
      </c>
      <c r="K76" s="10"/>
      <c r="L76" s="8">
        <v>63</v>
      </c>
      <c r="M76" s="10">
        <f t="shared" si="13"/>
        <v>38.205128205128204</v>
      </c>
      <c r="N76" s="10">
        <v>180.24616005833499</v>
      </c>
      <c r="O76" s="10">
        <f t="shared" si="14"/>
        <v>107.21373874492822</v>
      </c>
      <c r="P76" s="14">
        <f t="shared" si="15"/>
        <v>72.70943347502822</v>
      </c>
      <c r="R76" s="8">
        <v>16</v>
      </c>
      <c r="S76" s="10">
        <f t="shared" si="16"/>
        <v>10.427350427350428</v>
      </c>
      <c r="T76" s="10">
        <v>61.234014809154303</v>
      </c>
      <c r="U76" s="10">
        <f t="shared" si="17"/>
        <v>39.646205983288738</v>
      </c>
      <c r="V76" s="14">
        <f t="shared" si="18"/>
        <v>25.036778205319582</v>
      </c>
    </row>
    <row r="77" spans="1:22">
      <c r="A77">
        <f t="shared" si="19"/>
        <v>1</v>
      </c>
      <c r="B77">
        <v>2009</v>
      </c>
      <c r="C77">
        <v>3</v>
      </c>
      <c r="D77" s="2">
        <v>5.15830996540135</v>
      </c>
      <c r="E77" s="3">
        <v>73</v>
      </c>
      <c r="F77" s="8">
        <v>31</v>
      </c>
      <c r="G77" s="10">
        <f t="shared" si="10"/>
        <v>16.63247863247863</v>
      </c>
      <c r="H77" s="10">
        <v>101.203609142337</v>
      </c>
      <c r="I77" s="10">
        <f t="shared" si="11"/>
        <v>64.535566052283286</v>
      </c>
      <c r="J77" s="14">
        <f t="shared" si="12"/>
        <v>40.584022342380962</v>
      </c>
      <c r="K77" s="10"/>
      <c r="L77" s="8">
        <v>55</v>
      </c>
      <c r="M77" s="10">
        <f t="shared" si="13"/>
        <v>30.205128205128204</v>
      </c>
      <c r="N77" s="10">
        <v>202.73822375437001</v>
      </c>
      <c r="O77" s="10">
        <f t="shared" si="14"/>
        <v>129.70580244096323</v>
      </c>
      <c r="P77" s="14">
        <f t="shared" si="15"/>
        <v>79.955465323045715</v>
      </c>
      <c r="R77" s="8">
        <v>6</v>
      </c>
      <c r="S77" s="10">
        <f t="shared" si="16"/>
        <v>0.42735042735042761</v>
      </c>
      <c r="T77" s="10">
        <v>51.103851853604702</v>
      </c>
      <c r="U77" s="10">
        <f t="shared" si="17"/>
        <v>29.516043027739137</v>
      </c>
      <c r="V77" s="14">
        <f t="shared" si="18"/>
        <v>14.971696727544781</v>
      </c>
    </row>
    <row r="78" spans="1:22">
      <c r="A78">
        <f t="shared" si="19"/>
        <v>1</v>
      </c>
      <c r="B78">
        <v>2009</v>
      </c>
      <c r="C78">
        <v>4</v>
      </c>
      <c r="D78" s="2">
        <v>8.2855036070882893</v>
      </c>
      <c r="E78" s="3">
        <v>87</v>
      </c>
      <c r="F78" s="8">
        <v>12</v>
      </c>
      <c r="G78" s="10">
        <f t="shared" si="10"/>
        <v>-2.367521367521368</v>
      </c>
      <c r="H78" s="10">
        <v>74.894960959688206</v>
      </c>
      <c r="I78" s="10">
        <f t="shared" si="11"/>
        <v>38.226917869634484</v>
      </c>
      <c r="J78" s="14">
        <f t="shared" si="12"/>
        <v>17.929698251056557</v>
      </c>
      <c r="K78" s="10"/>
      <c r="L78" s="8">
        <v>20</v>
      </c>
      <c r="M78" s="10">
        <f t="shared" si="13"/>
        <v>-4.7948717948717956</v>
      </c>
      <c r="N78" s="10">
        <v>155.816960133566</v>
      </c>
      <c r="O78" s="10">
        <f t="shared" si="14"/>
        <v>82.784538820159227</v>
      </c>
      <c r="P78" s="14">
        <f t="shared" si="15"/>
        <v>38.994833512643716</v>
      </c>
      <c r="R78" s="8">
        <v>2</v>
      </c>
      <c r="S78" s="10">
        <f t="shared" si="16"/>
        <v>-3.5726495726495724</v>
      </c>
      <c r="T78" s="10">
        <v>35.457303735388798</v>
      </c>
      <c r="U78" s="10">
        <f t="shared" si="17"/>
        <v>13.869494909523233</v>
      </c>
      <c r="V78" s="14">
        <f t="shared" si="18"/>
        <v>5.1484226684368304</v>
      </c>
    </row>
    <row r="79" spans="1:22">
      <c r="A79">
        <f t="shared" si="19"/>
        <v>1</v>
      </c>
      <c r="B79">
        <v>2009</v>
      </c>
      <c r="C79">
        <v>5</v>
      </c>
      <c r="D79" s="2">
        <v>10.2399481063789</v>
      </c>
      <c r="E79" s="3">
        <v>73</v>
      </c>
      <c r="F79" s="8">
        <v>1</v>
      </c>
      <c r="G79" s="10">
        <f t="shared" si="10"/>
        <v>-13.367521367521368</v>
      </c>
      <c r="H79" s="10">
        <v>21.794468962737</v>
      </c>
      <c r="I79" s="10">
        <f t="shared" si="11"/>
        <v>-14.873574127316722</v>
      </c>
      <c r="J79" s="14">
        <f t="shared" si="12"/>
        <v>-14.120547747419046</v>
      </c>
      <c r="K79" s="10"/>
      <c r="L79" s="8">
        <v>1</v>
      </c>
      <c r="M79" s="10">
        <f t="shared" si="13"/>
        <v>-23.794871794871796</v>
      </c>
      <c r="N79" s="10">
        <v>48.805199951026601</v>
      </c>
      <c r="O79" s="10">
        <f t="shared" si="14"/>
        <v>-24.22722136238017</v>
      </c>
      <c r="P79" s="14">
        <f t="shared" si="15"/>
        <v>-24.011046578625983</v>
      </c>
      <c r="R79" s="8">
        <v>0</v>
      </c>
      <c r="S79" s="10">
        <f t="shared" si="16"/>
        <v>-5.5726495726495724</v>
      </c>
      <c r="T79" s="10">
        <v>8.98917038313812</v>
      </c>
      <c r="U79" s="10">
        <f t="shared" si="17"/>
        <v>-12.598638442727445</v>
      </c>
      <c r="V79" s="14">
        <f t="shared" si="18"/>
        <v>-9.0856440076885079</v>
      </c>
    </row>
    <row r="80" spans="1:22">
      <c r="A80">
        <f t="shared" si="19"/>
        <v>1</v>
      </c>
      <c r="B80">
        <v>2009</v>
      </c>
      <c r="C80">
        <v>6</v>
      </c>
      <c r="D80" s="2">
        <v>10.358940579409399</v>
      </c>
      <c r="E80" s="3">
        <v>51</v>
      </c>
      <c r="F80" s="8">
        <v>0</v>
      </c>
      <c r="G80" s="10">
        <f t="shared" si="10"/>
        <v>-14.367521367521368</v>
      </c>
      <c r="H80" s="10">
        <v>0.456397701238132</v>
      </c>
      <c r="I80" s="10">
        <f t="shared" si="11"/>
        <v>-36.21164538881559</v>
      </c>
      <c r="J80" s="14">
        <f t="shared" si="12"/>
        <v>-25.28958337816848</v>
      </c>
      <c r="K80" s="10"/>
      <c r="L80" s="8">
        <v>0</v>
      </c>
      <c r="M80" s="10">
        <f t="shared" si="13"/>
        <v>-24.794871794871796</v>
      </c>
      <c r="N80" s="10">
        <v>0.517552005029283</v>
      </c>
      <c r="O80" s="10">
        <f t="shared" si="14"/>
        <v>-72.514869308377484</v>
      </c>
      <c r="P80" s="14">
        <f t="shared" si="15"/>
        <v>-48.65487055162464</v>
      </c>
      <c r="R80" s="8">
        <v>0</v>
      </c>
      <c r="S80" s="10">
        <f t="shared" si="16"/>
        <v>-5.5726495726495724</v>
      </c>
      <c r="T80" s="10">
        <v>0.145711112162206</v>
      </c>
      <c r="U80" s="10">
        <f t="shared" si="17"/>
        <v>-21.442097713703358</v>
      </c>
      <c r="V80" s="14">
        <f t="shared" si="18"/>
        <v>-13.507373643176464</v>
      </c>
    </row>
    <row r="81" spans="1:22">
      <c r="A81">
        <f t="shared" si="19"/>
        <v>1</v>
      </c>
      <c r="B81">
        <v>2009</v>
      </c>
      <c r="C81">
        <v>7</v>
      </c>
      <c r="D81" s="2">
        <v>6.13800549970549</v>
      </c>
      <c r="E81" s="3">
        <v>-5</v>
      </c>
      <c r="F81" s="8">
        <v>0</v>
      </c>
      <c r="G81" s="10">
        <f t="shared" si="10"/>
        <v>-14.367521367521368</v>
      </c>
      <c r="H81" s="10">
        <v>2.1000574097405598E-2</v>
      </c>
      <c r="I81" s="10">
        <f t="shared" si="11"/>
        <v>-36.647042515956315</v>
      </c>
      <c r="J81" s="14">
        <f t="shared" si="12"/>
        <v>-25.507281941738842</v>
      </c>
      <c r="K81" s="10"/>
      <c r="L81" s="8">
        <v>0</v>
      </c>
      <c r="M81" s="10">
        <f t="shared" si="13"/>
        <v>-24.794871794871796</v>
      </c>
      <c r="N81" s="10">
        <v>1.39799998767558E-3</v>
      </c>
      <c r="O81" s="10">
        <f t="shared" si="14"/>
        <v>-73.031023313419098</v>
      </c>
      <c r="P81" s="14">
        <f t="shared" si="15"/>
        <v>-48.912947554145447</v>
      </c>
      <c r="R81" s="8">
        <v>0</v>
      </c>
      <c r="S81" s="10">
        <f t="shared" si="16"/>
        <v>-5.5726495726495724</v>
      </c>
      <c r="T81" s="10">
        <v>7.3518517806574202E-4</v>
      </c>
      <c r="U81" s="10">
        <f t="shared" si="17"/>
        <v>-21.5870736406875</v>
      </c>
      <c r="V81" s="14">
        <f t="shared" si="18"/>
        <v>-13.579861606668537</v>
      </c>
    </row>
    <row r="82" spans="1:22">
      <c r="A82">
        <f t="shared" si="19"/>
        <v>1</v>
      </c>
      <c r="B82">
        <v>2009</v>
      </c>
      <c r="C82">
        <v>8</v>
      </c>
      <c r="D82" s="2">
        <v>4.2497488459793002</v>
      </c>
      <c r="E82" s="3">
        <v>-31</v>
      </c>
      <c r="F82" s="8">
        <v>0</v>
      </c>
      <c r="G82" s="10">
        <f t="shared" si="10"/>
        <v>-14.367521367521368</v>
      </c>
      <c r="H82" s="10">
        <v>1.2535739989764799E-3</v>
      </c>
      <c r="I82" s="10">
        <f t="shared" si="11"/>
        <v>-36.666789516054749</v>
      </c>
      <c r="J82" s="14">
        <f t="shared" si="12"/>
        <v>-25.517155441788059</v>
      </c>
      <c r="K82" s="10"/>
      <c r="L82" s="8">
        <v>0</v>
      </c>
      <c r="M82" s="10">
        <f t="shared" si="13"/>
        <v>-24.794871794871796</v>
      </c>
      <c r="N82" s="10">
        <v>1.6951250069587301E-3</v>
      </c>
      <c r="O82" s="10">
        <f t="shared" si="14"/>
        <v>-73.030726188399811</v>
      </c>
      <c r="P82" s="14">
        <f t="shared" si="15"/>
        <v>-48.912798991635803</v>
      </c>
      <c r="R82" s="8">
        <v>0</v>
      </c>
      <c r="S82" s="10">
        <f t="shared" si="16"/>
        <v>-5.5726495726495724</v>
      </c>
      <c r="T82" s="10">
        <v>1.60555556146004E-3</v>
      </c>
      <c r="U82" s="10">
        <f t="shared" si="17"/>
        <v>-21.586203270304104</v>
      </c>
      <c r="V82" s="14">
        <f t="shared" si="18"/>
        <v>-13.579426421476839</v>
      </c>
    </row>
    <row r="83" spans="1:22">
      <c r="A83">
        <f t="shared" si="19"/>
        <v>1</v>
      </c>
      <c r="B83">
        <v>2009</v>
      </c>
      <c r="C83">
        <v>9</v>
      </c>
      <c r="D83" s="2">
        <v>4.2169503433091204</v>
      </c>
      <c r="E83" s="3">
        <v>-76</v>
      </c>
      <c r="F83" s="8">
        <v>0</v>
      </c>
      <c r="G83" s="10">
        <f t="shared" si="10"/>
        <v>-14.367521367521368</v>
      </c>
      <c r="H83" s="10">
        <v>7.3965876588147897E-3</v>
      </c>
      <c r="I83" s="10">
        <f t="shared" si="11"/>
        <v>-36.660646502394904</v>
      </c>
      <c r="J83" s="14">
        <f t="shared" si="12"/>
        <v>-25.514083934958137</v>
      </c>
      <c r="K83" s="10"/>
      <c r="L83" s="8">
        <v>0</v>
      </c>
      <c r="M83" s="10">
        <f t="shared" si="13"/>
        <v>-24.794871794871796</v>
      </c>
      <c r="N83" s="10">
        <v>1.3870687515286599E-2</v>
      </c>
      <c r="O83" s="10">
        <f t="shared" si="14"/>
        <v>-73.018550625891478</v>
      </c>
      <c r="P83" s="14">
        <f t="shared" si="15"/>
        <v>-48.906711210381637</v>
      </c>
      <c r="R83" s="8">
        <v>0</v>
      </c>
      <c r="S83" s="10">
        <f t="shared" si="16"/>
        <v>-5.5726495726495724</v>
      </c>
      <c r="T83" s="10">
        <v>3.6465277853410401E-3</v>
      </c>
      <c r="U83" s="10">
        <f t="shared" si="17"/>
        <v>-21.584162298080223</v>
      </c>
      <c r="V83" s="14">
        <f t="shared" si="18"/>
        <v>-13.578405935364898</v>
      </c>
    </row>
    <row r="84" spans="1:22">
      <c r="A84">
        <f t="shared" si="19"/>
        <v>1</v>
      </c>
      <c r="B84">
        <v>2009</v>
      </c>
      <c r="C84">
        <v>10</v>
      </c>
      <c r="D84" s="2">
        <v>5.2605390646330896</v>
      </c>
      <c r="E84" s="3">
        <v>-51</v>
      </c>
      <c r="F84" s="8">
        <v>2</v>
      </c>
      <c r="G84" s="10">
        <f t="shared" si="10"/>
        <v>-12.367521367521368</v>
      </c>
      <c r="H84" s="10">
        <v>1.29497643737489</v>
      </c>
      <c r="I84" s="10">
        <f t="shared" si="11"/>
        <v>-35.37306665267883</v>
      </c>
      <c r="J84" s="14">
        <f t="shared" si="12"/>
        <v>-23.8702940101001</v>
      </c>
      <c r="K84" s="10"/>
      <c r="L84" s="8">
        <v>4</v>
      </c>
      <c r="M84" s="10">
        <f t="shared" si="13"/>
        <v>-20.794871794871796</v>
      </c>
      <c r="N84" s="10">
        <v>3.2499230022771401</v>
      </c>
      <c r="O84" s="10">
        <f t="shared" si="14"/>
        <v>-69.782498311129629</v>
      </c>
      <c r="P84" s="14">
        <f t="shared" si="15"/>
        <v>-45.288685053000712</v>
      </c>
      <c r="R84" s="8">
        <v>1</v>
      </c>
      <c r="S84" s="10">
        <f t="shared" si="16"/>
        <v>-4.5726495726495724</v>
      </c>
      <c r="T84" s="10">
        <v>0.70778796296912705</v>
      </c>
      <c r="U84" s="10">
        <f t="shared" si="17"/>
        <v>-20.880020862896437</v>
      </c>
      <c r="V84" s="14">
        <f t="shared" si="18"/>
        <v>-12.726335217773006</v>
      </c>
    </row>
    <row r="85" spans="1:22">
      <c r="A85">
        <f t="shared" si="19"/>
        <v>1</v>
      </c>
      <c r="B85">
        <v>2009</v>
      </c>
      <c r="C85">
        <v>11</v>
      </c>
      <c r="D85" s="2">
        <v>4.7239736983697398</v>
      </c>
      <c r="E85" s="3">
        <v>-53</v>
      </c>
      <c r="F85" s="8">
        <v>11</v>
      </c>
      <c r="G85" s="10">
        <f t="shared" si="10"/>
        <v>-3.367521367521368</v>
      </c>
      <c r="H85" s="10">
        <v>12.2945517231155</v>
      </c>
      <c r="I85" s="10">
        <f t="shared" si="11"/>
        <v>-24.373491366938222</v>
      </c>
      <c r="J85" s="14">
        <f t="shared" si="12"/>
        <v>-13.870506367229794</v>
      </c>
      <c r="K85" s="10"/>
      <c r="L85" s="8">
        <v>18</v>
      </c>
      <c r="M85" s="10">
        <f t="shared" si="13"/>
        <v>-6.7948717948717956</v>
      </c>
      <c r="N85" s="10">
        <v>30.950319986796199</v>
      </c>
      <c r="O85" s="10">
        <f t="shared" si="14"/>
        <v>-42.082101326610569</v>
      </c>
      <c r="P85" s="14">
        <f t="shared" si="15"/>
        <v>-24.438486560741183</v>
      </c>
      <c r="R85" s="8">
        <v>2</v>
      </c>
      <c r="S85" s="10">
        <f t="shared" si="16"/>
        <v>-3.5726495726495724</v>
      </c>
      <c r="T85" s="10">
        <v>3.7470148081704799</v>
      </c>
      <c r="U85" s="10">
        <f t="shared" si="17"/>
        <v>-17.840794017695085</v>
      </c>
      <c r="V85" s="14">
        <f t="shared" si="18"/>
        <v>-10.706721795172328</v>
      </c>
    </row>
    <row r="86" spans="1:22">
      <c r="A86">
        <f t="shared" si="19"/>
        <v>1</v>
      </c>
      <c r="B86">
        <v>2009</v>
      </c>
      <c r="C86">
        <v>12</v>
      </c>
      <c r="D86" s="2">
        <v>5.1029358699841598</v>
      </c>
      <c r="E86" s="3">
        <v>-34</v>
      </c>
      <c r="F86" s="8">
        <v>27</v>
      </c>
      <c r="G86" s="10">
        <f t="shared" si="10"/>
        <v>12.632478632478632</v>
      </c>
      <c r="H86" s="10">
        <v>34.099558566286099</v>
      </c>
      <c r="I86" s="10">
        <f t="shared" si="11"/>
        <v>-2.5684845237676228</v>
      </c>
      <c r="J86" s="14">
        <f t="shared" si="12"/>
        <v>5.0319970543555046</v>
      </c>
      <c r="K86" s="10"/>
      <c r="L86" s="8">
        <v>39</v>
      </c>
      <c r="M86" s="10">
        <f t="shared" si="13"/>
        <v>14.205128205128204</v>
      </c>
      <c r="N86" s="10">
        <v>77.610751834996094</v>
      </c>
      <c r="O86" s="10">
        <f t="shared" si="14"/>
        <v>4.5783305215893222</v>
      </c>
      <c r="P86" s="14">
        <f t="shared" si="15"/>
        <v>9.3917293633587633</v>
      </c>
      <c r="R86" s="8">
        <v>12</v>
      </c>
      <c r="S86" s="10">
        <f t="shared" si="16"/>
        <v>6.4273504273504276</v>
      </c>
      <c r="T86" s="10">
        <v>15.3840740956927</v>
      </c>
      <c r="U86" s="10">
        <f t="shared" si="17"/>
        <v>-6.2037347301728651</v>
      </c>
      <c r="V86" s="14">
        <f t="shared" si="18"/>
        <v>0.11180784858878123</v>
      </c>
    </row>
    <row r="87" spans="1:22">
      <c r="A87">
        <f t="shared" si="19"/>
        <v>1</v>
      </c>
      <c r="B87">
        <v>2010</v>
      </c>
      <c r="C87">
        <v>1</v>
      </c>
      <c r="D87" s="2">
        <v>5.6013027287388804</v>
      </c>
      <c r="E87" s="3">
        <v>-11</v>
      </c>
      <c r="F87" s="8">
        <v>51</v>
      </c>
      <c r="G87" s="10">
        <f t="shared" si="10"/>
        <v>36.63247863247863</v>
      </c>
      <c r="H87" s="10">
        <v>62.1746114768602</v>
      </c>
      <c r="I87" s="10">
        <f t="shared" si="11"/>
        <v>25.506568386806478</v>
      </c>
      <c r="J87" s="14">
        <f t="shared" si="12"/>
        <v>31.069523509642554</v>
      </c>
      <c r="K87" s="10"/>
      <c r="L87" s="8">
        <v>71</v>
      </c>
      <c r="M87" s="10">
        <f t="shared" si="13"/>
        <v>46.205128205128204</v>
      </c>
      <c r="N87" s="10">
        <v>124.753312011128</v>
      </c>
      <c r="O87" s="10">
        <f t="shared" si="14"/>
        <v>51.720890697721231</v>
      </c>
      <c r="P87" s="14">
        <f t="shared" si="15"/>
        <v>48.963009451424718</v>
      </c>
      <c r="R87" s="8">
        <v>25</v>
      </c>
      <c r="S87" s="10">
        <f t="shared" si="16"/>
        <v>19.427350427350426</v>
      </c>
      <c r="T87" s="10">
        <v>38.087377751847598</v>
      </c>
      <c r="U87" s="10">
        <f t="shared" si="17"/>
        <v>16.499568925982032</v>
      </c>
      <c r="V87" s="14">
        <f t="shared" si="18"/>
        <v>17.963459676666229</v>
      </c>
    </row>
    <row r="88" spans="1:22">
      <c r="A88">
        <f t="shared" si="19"/>
        <v>1</v>
      </c>
      <c r="B88">
        <v>2010</v>
      </c>
      <c r="C88">
        <v>2</v>
      </c>
      <c r="D88" s="2">
        <v>4.9053479066841099</v>
      </c>
      <c r="E88" s="3">
        <v>30</v>
      </c>
      <c r="F88" s="8">
        <v>52</v>
      </c>
      <c r="G88" s="10">
        <f t="shared" si="10"/>
        <v>37.63247863247863</v>
      </c>
      <c r="H88" s="10">
        <v>76.338018382602399</v>
      </c>
      <c r="I88" s="10">
        <f t="shared" si="11"/>
        <v>39.669975292548678</v>
      </c>
      <c r="J88" s="14">
        <f t="shared" si="12"/>
        <v>38.651226962513654</v>
      </c>
      <c r="K88" s="10"/>
      <c r="L88" s="8">
        <v>75</v>
      </c>
      <c r="M88" s="10">
        <f t="shared" si="13"/>
        <v>50.205128205128204</v>
      </c>
      <c r="N88" s="10">
        <v>148.68895994981301</v>
      </c>
      <c r="O88" s="10">
        <f t="shared" si="14"/>
        <v>75.656538636406239</v>
      </c>
      <c r="P88" s="14">
        <f t="shared" si="15"/>
        <v>62.930833420767222</v>
      </c>
      <c r="R88" s="8">
        <v>28</v>
      </c>
      <c r="S88" s="10">
        <f t="shared" si="16"/>
        <v>22.427350427350426</v>
      </c>
      <c r="T88" s="10">
        <v>50.559688837501398</v>
      </c>
      <c r="U88" s="10">
        <f t="shared" si="17"/>
        <v>28.971880011635832</v>
      </c>
      <c r="V88" s="14">
        <f t="shared" si="18"/>
        <v>25.699615219493129</v>
      </c>
    </row>
    <row r="89" spans="1:22">
      <c r="A89">
        <f t="shared" si="19"/>
        <v>1</v>
      </c>
      <c r="B89">
        <v>2010</v>
      </c>
      <c r="C89">
        <v>3</v>
      </c>
      <c r="D89" s="2">
        <v>5.8568754768182201</v>
      </c>
      <c r="E89" s="3">
        <v>64</v>
      </c>
      <c r="F89" s="8">
        <v>32</v>
      </c>
      <c r="G89" s="10">
        <f t="shared" si="10"/>
        <v>17.63247863247863</v>
      </c>
      <c r="H89" s="10">
        <v>61.943756335631399</v>
      </c>
      <c r="I89" s="10">
        <f t="shared" si="11"/>
        <v>25.275713245577677</v>
      </c>
      <c r="J89" s="14">
        <f t="shared" si="12"/>
        <v>21.454095939028154</v>
      </c>
      <c r="K89" s="10"/>
      <c r="L89" s="8">
        <v>49</v>
      </c>
      <c r="M89" s="10">
        <f t="shared" si="13"/>
        <v>24.205128205128204</v>
      </c>
      <c r="N89" s="10">
        <v>130.059248082708</v>
      </c>
      <c r="O89" s="10">
        <f t="shared" si="14"/>
        <v>57.026826769301223</v>
      </c>
      <c r="P89" s="14">
        <f t="shared" si="15"/>
        <v>40.615977487214714</v>
      </c>
      <c r="R89" s="8">
        <v>10</v>
      </c>
      <c r="S89" s="10">
        <f t="shared" si="16"/>
        <v>4.4273504273504276</v>
      </c>
      <c r="T89" s="10">
        <v>34.648222203864499</v>
      </c>
      <c r="U89" s="10">
        <f t="shared" si="17"/>
        <v>13.060413377998934</v>
      </c>
      <c r="V89" s="14">
        <f t="shared" si="18"/>
        <v>8.7438819026746799</v>
      </c>
    </row>
    <row r="90" spans="1:22">
      <c r="A90">
        <f t="shared" si="19"/>
        <v>1</v>
      </c>
      <c r="B90">
        <v>2010</v>
      </c>
      <c r="C90">
        <v>4</v>
      </c>
      <c r="D90" s="2">
        <v>5.6926768564124099</v>
      </c>
      <c r="E90" s="3">
        <v>35</v>
      </c>
      <c r="F90" s="8">
        <v>16</v>
      </c>
      <c r="G90" s="10">
        <f t="shared" si="10"/>
        <v>1.632478632478632</v>
      </c>
      <c r="H90" s="10">
        <v>41.076744873541003</v>
      </c>
      <c r="I90" s="10">
        <f t="shared" si="11"/>
        <v>4.408701783487281</v>
      </c>
      <c r="J90" s="14">
        <f t="shared" si="12"/>
        <v>3.0205902079829565</v>
      </c>
      <c r="K90" s="10"/>
      <c r="L90" s="8">
        <v>22</v>
      </c>
      <c r="M90" s="10">
        <f t="shared" si="13"/>
        <v>-2.7948717948717956</v>
      </c>
      <c r="N90" s="10">
        <v>91.583584106415501</v>
      </c>
      <c r="O90" s="10">
        <f t="shared" si="14"/>
        <v>18.551162793008729</v>
      </c>
      <c r="P90" s="14">
        <f t="shared" si="15"/>
        <v>7.8781454990684665</v>
      </c>
      <c r="R90" s="8">
        <v>3</v>
      </c>
      <c r="S90" s="10">
        <f t="shared" si="16"/>
        <v>-2.5726495726495724</v>
      </c>
      <c r="T90" s="10">
        <v>20.4240889456037</v>
      </c>
      <c r="U90" s="10">
        <f t="shared" si="17"/>
        <v>-1.1637198802618656</v>
      </c>
      <c r="V90" s="14">
        <f t="shared" si="18"/>
        <v>-1.868184726455719</v>
      </c>
    </row>
    <row r="91" spans="1:22">
      <c r="A91">
        <f t="shared" si="19"/>
        <v>1</v>
      </c>
      <c r="B91">
        <v>2010</v>
      </c>
      <c r="C91">
        <v>5</v>
      </c>
      <c r="D91" s="2">
        <v>7.0495483011884703</v>
      </c>
      <c r="E91" s="3">
        <v>55</v>
      </c>
      <c r="F91" s="8">
        <v>3</v>
      </c>
      <c r="G91" s="10">
        <f t="shared" si="10"/>
        <v>-11.367521367521368</v>
      </c>
      <c r="H91" s="10">
        <v>9.1539953939225995</v>
      </c>
      <c r="I91" s="10">
        <f t="shared" si="11"/>
        <v>-27.514047696131122</v>
      </c>
      <c r="J91" s="14">
        <f t="shared" si="12"/>
        <v>-19.440784531826246</v>
      </c>
      <c r="K91" s="10"/>
      <c r="L91" s="8">
        <v>2</v>
      </c>
      <c r="M91" s="10">
        <f t="shared" si="13"/>
        <v>-22.794871794871796</v>
      </c>
      <c r="N91" s="10">
        <v>18.7373440150497</v>
      </c>
      <c r="O91" s="10">
        <f t="shared" si="14"/>
        <v>-54.295077298357072</v>
      </c>
      <c r="P91" s="14">
        <f t="shared" si="15"/>
        <v>-38.544974546614434</v>
      </c>
      <c r="R91" s="8">
        <v>0</v>
      </c>
      <c r="S91" s="10">
        <f t="shared" si="16"/>
        <v>-5.5726495726495724</v>
      </c>
      <c r="T91" s="10">
        <v>4.1410666653644999</v>
      </c>
      <c r="U91" s="10">
        <f t="shared" si="17"/>
        <v>-17.446742160501067</v>
      </c>
      <c r="V91" s="14">
        <f t="shared" si="18"/>
        <v>-11.509695866575321</v>
      </c>
    </row>
    <row r="92" spans="1:22">
      <c r="A92">
        <f t="shared" si="19"/>
        <v>1</v>
      </c>
      <c r="B92">
        <v>2010</v>
      </c>
      <c r="C92">
        <v>6</v>
      </c>
      <c r="D92" s="2">
        <v>10.639246174077099</v>
      </c>
      <c r="E92" s="3">
        <v>56</v>
      </c>
      <c r="F92" s="8">
        <v>0</v>
      </c>
      <c r="G92" s="10">
        <f t="shared" si="10"/>
        <v>-14.367521367521368</v>
      </c>
      <c r="H92" s="10">
        <v>0.70186665497523504</v>
      </c>
      <c r="I92" s="10">
        <f t="shared" si="11"/>
        <v>-35.966176435078488</v>
      </c>
      <c r="J92" s="14">
        <f t="shared" si="12"/>
        <v>-25.166848901299929</v>
      </c>
      <c r="K92" s="10"/>
      <c r="L92" s="8">
        <v>0</v>
      </c>
      <c r="M92" s="10">
        <f t="shared" si="13"/>
        <v>-24.794871794871796</v>
      </c>
      <c r="N92" s="10">
        <v>0.21347199893673</v>
      </c>
      <c r="O92" s="10">
        <f t="shared" si="14"/>
        <v>-72.818949314470046</v>
      </c>
      <c r="P92" s="14">
        <f t="shared" si="15"/>
        <v>-48.806910554670921</v>
      </c>
      <c r="R92" s="8">
        <v>0</v>
      </c>
      <c r="S92" s="10">
        <f t="shared" si="16"/>
        <v>-5.5726495726495724</v>
      </c>
      <c r="T92" s="10">
        <v>0.209096294549656</v>
      </c>
      <c r="U92" s="10">
        <f t="shared" si="17"/>
        <v>-21.378712531315909</v>
      </c>
      <c r="V92" s="14">
        <f t="shared" si="18"/>
        <v>-13.47568105198274</v>
      </c>
    </row>
    <row r="93" spans="1:22">
      <c r="A93">
        <f t="shared" si="19"/>
        <v>1</v>
      </c>
      <c r="B93">
        <v>2010</v>
      </c>
      <c r="C93">
        <v>7</v>
      </c>
      <c r="D93" s="2">
        <v>4.2378221177356004</v>
      </c>
      <c r="E93" s="3">
        <v>5</v>
      </c>
      <c r="F93" s="8">
        <v>0</v>
      </c>
      <c r="G93" s="10">
        <f t="shared" si="10"/>
        <v>-14.367521367521368</v>
      </c>
      <c r="H93" s="10">
        <v>9.8822991147265393E-2</v>
      </c>
      <c r="I93" s="10">
        <f t="shared" si="11"/>
        <v>-36.569220098906456</v>
      </c>
      <c r="J93" s="14">
        <f t="shared" si="12"/>
        <v>-25.468370733213913</v>
      </c>
      <c r="K93" s="10"/>
      <c r="L93" s="8">
        <v>0</v>
      </c>
      <c r="M93" s="10">
        <f t="shared" si="13"/>
        <v>-24.794871794871796</v>
      </c>
      <c r="N93" s="10">
        <v>2.8479999507544599E-3</v>
      </c>
      <c r="O93" s="10">
        <f t="shared" si="14"/>
        <v>-73.029573313456012</v>
      </c>
      <c r="P93" s="14">
        <f t="shared" si="15"/>
        <v>-48.912222554163904</v>
      </c>
      <c r="R93" s="8">
        <v>0</v>
      </c>
      <c r="S93" s="10">
        <f t="shared" si="16"/>
        <v>-5.5726495726495724</v>
      </c>
      <c r="T93" s="10">
        <v>9.2592590576882905E-4</v>
      </c>
      <c r="U93" s="10">
        <f t="shared" si="17"/>
        <v>-21.586882899959797</v>
      </c>
      <c r="V93" s="14">
        <f t="shared" si="18"/>
        <v>-13.579766236304685</v>
      </c>
    </row>
    <row r="94" spans="1:22">
      <c r="A94">
        <f t="shared" si="19"/>
        <v>1</v>
      </c>
      <c r="B94">
        <v>2010</v>
      </c>
      <c r="C94">
        <v>8</v>
      </c>
      <c r="D94" s="2">
        <v>3.7066567563107</v>
      </c>
      <c r="E94" s="3">
        <v>-50</v>
      </c>
      <c r="F94" s="8">
        <v>0</v>
      </c>
      <c r="G94" s="10">
        <f t="shared" si="10"/>
        <v>-14.367521367521368</v>
      </c>
      <c r="H94" s="10">
        <v>2.5054418163984E-3</v>
      </c>
      <c r="I94" s="10">
        <f t="shared" si="11"/>
        <v>-36.665537648237326</v>
      </c>
      <c r="J94" s="14">
        <f t="shared" si="12"/>
        <v>-25.516529507879348</v>
      </c>
      <c r="K94" s="10"/>
      <c r="L94" s="8">
        <v>0</v>
      </c>
      <c r="M94" s="10">
        <f t="shared" si="13"/>
        <v>-24.794871794871796</v>
      </c>
      <c r="N94" s="10">
        <v>5.7205000126805301E-3</v>
      </c>
      <c r="O94" s="10">
        <f t="shared" si="14"/>
        <v>-73.026700813394086</v>
      </c>
      <c r="P94" s="14">
        <f t="shared" si="15"/>
        <v>-48.910786304132941</v>
      </c>
      <c r="R94" s="8">
        <v>0</v>
      </c>
      <c r="S94" s="10">
        <f t="shared" si="16"/>
        <v>-5.5726495726495724</v>
      </c>
      <c r="T94" s="10">
        <v>1.24994213415953E-3</v>
      </c>
      <c r="U94" s="10">
        <f t="shared" si="17"/>
        <v>-21.586558883731406</v>
      </c>
      <c r="V94" s="14">
        <f t="shared" si="18"/>
        <v>-13.57960422819049</v>
      </c>
    </row>
    <row r="95" spans="1:22">
      <c r="A95">
        <f t="shared" si="19"/>
        <v>1</v>
      </c>
      <c r="B95">
        <v>2010</v>
      </c>
      <c r="C95">
        <v>9</v>
      </c>
      <c r="D95" s="2">
        <v>4.20870606111301</v>
      </c>
      <c r="E95" s="3">
        <v>-63</v>
      </c>
      <c r="F95" s="8">
        <v>0</v>
      </c>
      <c r="G95" s="10">
        <f t="shared" si="10"/>
        <v>-14.367521367521368</v>
      </c>
      <c r="H95" s="10">
        <v>3.0906393580498199E-2</v>
      </c>
      <c r="I95" s="10">
        <f t="shared" si="11"/>
        <v>-36.63713669647322</v>
      </c>
      <c r="J95" s="14">
        <f t="shared" si="12"/>
        <v>-25.502329031997295</v>
      </c>
      <c r="K95" s="10"/>
      <c r="L95" s="8">
        <v>0</v>
      </c>
      <c r="M95" s="10">
        <f t="shared" si="13"/>
        <v>-24.794871794871796</v>
      </c>
      <c r="N95" s="10">
        <v>9.6140749625901703E-2</v>
      </c>
      <c r="O95" s="10">
        <f t="shared" si="14"/>
        <v>-72.936280563780869</v>
      </c>
      <c r="P95" s="14">
        <f t="shared" si="15"/>
        <v>-48.865576179326332</v>
      </c>
      <c r="R95" s="8">
        <v>0</v>
      </c>
      <c r="S95" s="10">
        <f t="shared" si="16"/>
        <v>-5.5726495726495724</v>
      </c>
      <c r="T95" s="10">
        <v>4.9879629927831797E-3</v>
      </c>
      <c r="U95" s="10">
        <f t="shared" si="17"/>
        <v>-21.582820862872783</v>
      </c>
      <c r="V95" s="14">
        <f t="shared" si="18"/>
        <v>-13.577735217761177</v>
      </c>
    </row>
    <row r="96" spans="1:22">
      <c r="A96">
        <f t="shared" si="19"/>
        <v>1</v>
      </c>
      <c r="B96">
        <v>2010</v>
      </c>
      <c r="C96">
        <v>10</v>
      </c>
      <c r="D96" s="2">
        <v>5.1412717821960596</v>
      </c>
      <c r="E96" s="3">
        <v>-74</v>
      </c>
      <c r="F96" s="8">
        <v>0</v>
      </c>
      <c r="G96" s="10">
        <f t="shared" si="10"/>
        <v>-14.367521367521368</v>
      </c>
      <c r="H96" s="10">
        <v>0.406631249230826</v>
      </c>
      <c r="I96" s="10">
        <f t="shared" si="11"/>
        <v>-36.261411840822895</v>
      </c>
      <c r="J96" s="14">
        <f t="shared" si="12"/>
        <v>-25.314466604172132</v>
      </c>
      <c r="K96" s="10"/>
      <c r="L96" s="8">
        <v>1</v>
      </c>
      <c r="M96" s="10">
        <f t="shared" si="13"/>
        <v>-23.794871794871796</v>
      </c>
      <c r="N96" s="10">
        <v>0.76445024931446803</v>
      </c>
      <c r="O96" s="10">
        <f t="shared" si="14"/>
        <v>-72.267971064092308</v>
      </c>
      <c r="P96" s="14">
        <f t="shared" si="15"/>
        <v>-48.031421429482052</v>
      </c>
      <c r="R96" s="8">
        <v>0</v>
      </c>
      <c r="S96" s="10">
        <f t="shared" si="16"/>
        <v>-5.5726495726495724</v>
      </c>
      <c r="T96" s="10">
        <v>0.36366296220413202</v>
      </c>
      <c r="U96" s="10">
        <f t="shared" si="17"/>
        <v>-21.224145863661434</v>
      </c>
      <c r="V96" s="14">
        <f t="shared" si="18"/>
        <v>-13.398397718155504</v>
      </c>
    </row>
    <row r="97" spans="1:22">
      <c r="A97">
        <f t="shared" si="19"/>
        <v>1</v>
      </c>
      <c r="B97">
        <v>2010</v>
      </c>
      <c r="C97">
        <v>11</v>
      </c>
      <c r="D97" s="2">
        <v>4.7693172504483403</v>
      </c>
      <c r="E97" s="3">
        <v>-44</v>
      </c>
      <c r="F97" s="8">
        <v>8</v>
      </c>
      <c r="G97" s="10">
        <f t="shared" si="10"/>
        <v>-6.367521367521368</v>
      </c>
      <c r="H97" s="10">
        <v>10.969275860549001</v>
      </c>
      <c r="I97" s="10">
        <f t="shared" si="11"/>
        <v>-25.698767229504721</v>
      </c>
      <c r="J97" s="14">
        <f t="shared" si="12"/>
        <v>-16.033144298513044</v>
      </c>
      <c r="K97" s="10"/>
      <c r="L97" s="8">
        <v>11</v>
      </c>
      <c r="M97" s="10">
        <f t="shared" si="13"/>
        <v>-13.794871794871796</v>
      </c>
      <c r="N97" s="10">
        <v>19.448039986975498</v>
      </c>
      <c r="O97" s="10">
        <f t="shared" si="14"/>
        <v>-53.58438132643127</v>
      </c>
      <c r="P97" s="14">
        <f t="shared" si="15"/>
        <v>-33.689626560651533</v>
      </c>
      <c r="R97" s="8">
        <v>5</v>
      </c>
      <c r="S97" s="10">
        <f t="shared" si="16"/>
        <v>-0.57264957264957239</v>
      </c>
      <c r="T97" s="10">
        <v>9.5331259200287999</v>
      </c>
      <c r="U97" s="10">
        <f t="shared" si="17"/>
        <v>-12.054682905836765</v>
      </c>
      <c r="V97" s="14">
        <f t="shared" si="18"/>
        <v>-6.3136662392431688</v>
      </c>
    </row>
    <row r="98" spans="1:22">
      <c r="A98">
        <f t="shared" si="19"/>
        <v>1</v>
      </c>
      <c r="B98">
        <v>2010</v>
      </c>
      <c r="C98">
        <v>12</v>
      </c>
      <c r="D98" s="2">
        <v>5.0603404119709401</v>
      </c>
      <c r="E98" s="3">
        <v>0</v>
      </c>
      <c r="F98" s="8">
        <v>40</v>
      </c>
      <c r="G98" s="10">
        <f t="shared" si="10"/>
        <v>25.63247863247863</v>
      </c>
      <c r="H98" s="10">
        <v>54.582701169457302</v>
      </c>
      <c r="I98" s="10">
        <f t="shared" si="11"/>
        <v>17.91465807940358</v>
      </c>
      <c r="J98" s="14">
        <f t="shared" si="12"/>
        <v>21.773568355941105</v>
      </c>
      <c r="K98" s="10"/>
      <c r="L98" s="8">
        <v>46</v>
      </c>
      <c r="M98" s="10">
        <f t="shared" si="13"/>
        <v>21.205128205128204</v>
      </c>
      <c r="N98" s="10">
        <v>84.414847958944705</v>
      </c>
      <c r="O98" s="10">
        <f t="shared" si="14"/>
        <v>11.382426645537933</v>
      </c>
      <c r="P98" s="14">
        <f t="shared" si="15"/>
        <v>16.293777425333069</v>
      </c>
      <c r="R98" s="8">
        <v>30</v>
      </c>
      <c r="S98" s="10">
        <f t="shared" si="16"/>
        <v>24.427350427350426</v>
      </c>
      <c r="T98" s="10">
        <v>48.028585267436497</v>
      </c>
      <c r="U98" s="10">
        <f t="shared" si="17"/>
        <v>26.440776441570932</v>
      </c>
      <c r="V98" s="14">
        <f t="shared" si="18"/>
        <v>25.434063434460679</v>
      </c>
    </row>
    <row r="99" spans="1:22">
      <c r="A99">
        <v>-10</v>
      </c>
      <c r="B99">
        <v>2011</v>
      </c>
      <c r="C99">
        <v>1</v>
      </c>
      <c r="D99" s="2">
        <v>7.51809833933393</v>
      </c>
      <c r="E99" s="3" t="s">
        <v>3</v>
      </c>
      <c r="F99" s="8">
        <v>70</v>
      </c>
      <c r="G99" s="10">
        <f t="shared" si="10"/>
        <v>55.63247863247863</v>
      </c>
      <c r="H99" s="10">
        <v>95.835232085837404</v>
      </c>
      <c r="I99" s="10">
        <f t="shared" si="11"/>
        <v>59.167188995783683</v>
      </c>
      <c r="J99" s="14">
        <f t="shared" si="12"/>
        <v>57.399833814131156</v>
      </c>
      <c r="K99" s="10"/>
      <c r="L99" s="8">
        <v>88</v>
      </c>
      <c r="M99" s="10">
        <f t="shared" si="13"/>
        <v>63.205128205128204</v>
      </c>
      <c r="N99" s="10">
        <v>159.45990384865601</v>
      </c>
      <c r="O99" s="10">
        <f t="shared" si="14"/>
        <v>86.42748253524924</v>
      </c>
      <c r="P99" s="14">
        <f t="shared" si="15"/>
        <v>74.816305370188729</v>
      </c>
      <c r="R99" s="8">
        <v>47</v>
      </c>
      <c r="S99" s="10">
        <f t="shared" si="16"/>
        <v>41.427350427350426</v>
      </c>
      <c r="T99" s="10">
        <v>78.127333241164493</v>
      </c>
      <c r="U99" s="10">
        <f t="shared" si="17"/>
        <v>56.539524415298928</v>
      </c>
      <c r="V99" s="14">
        <f t="shared" si="18"/>
        <v>48.98343742132468</v>
      </c>
    </row>
    <row r="100" spans="1:22">
      <c r="A100">
        <f>IF(E100&gt;-10000, 1, -10)</f>
        <v>1</v>
      </c>
      <c r="B100">
        <v>2011</v>
      </c>
      <c r="C100">
        <v>2</v>
      </c>
      <c r="D100" s="2">
        <v>6.1672727015016697</v>
      </c>
      <c r="E100" s="3">
        <v>79</v>
      </c>
      <c r="F100" s="8">
        <v>74</v>
      </c>
      <c r="G100" s="10">
        <f t="shared" si="10"/>
        <v>59.63247863247863</v>
      </c>
      <c r="H100" s="10">
        <v>121.002602406897</v>
      </c>
      <c r="I100" s="10">
        <f t="shared" si="11"/>
        <v>84.334559316843269</v>
      </c>
      <c r="J100" s="14">
        <f t="shared" si="12"/>
        <v>71.983518974660953</v>
      </c>
      <c r="K100" s="10"/>
      <c r="L100" s="8">
        <v>116</v>
      </c>
      <c r="M100" s="10">
        <f t="shared" si="13"/>
        <v>91.205128205128204</v>
      </c>
      <c r="N100" s="10">
        <v>229.96891213035201</v>
      </c>
      <c r="O100" s="10">
        <f t="shared" si="14"/>
        <v>156.93649081694525</v>
      </c>
      <c r="P100" s="14">
        <f t="shared" si="15"/>
        <v>124.07080951103673</v>
      </c>
      <c r="R100" s="8">
        <v>40</v>
      </c>
      <c r="S100" s="10">
        <f t="shared" si="16"/>
        <v>34.427350427350426</v>
      </c>
      <c r="T100" s="10">
        <v>81.652696371723096</v>
      </c>
      <c r="U100" s="10">
        <f t="shared" si="17"/>
        <v>60.06488754585753</v>
      </c>
      <c r="V100" s="14">
        <f t="shared" si="18"/>
        <v>47.246118986603975</v>
      </c>
    </row>
    <row r="101" spans="1:22">
      <c r="A101">
        <f>IF(E101&gt;-10000, 1, -10)</f>
        <v>1</v>
      </c>
      <c r="B101">
        <v>2011</v>
      </c>
      <c r="C101">
        <v>3</v>
      </c>
      <c r="D101" s="2">
        <v>9.6563903315977502</v>
      </c>
      <c r="E101" s="3">
        <v>110</v>
      </c>
      <c r="F101" s="8">
        <v>70</v>
      </c>
      <c r="G101" s="10">
        <f t="shared" si="10"/>
        <v>55.63247863247863</v>
      </c>
      <c r="H101" s="10">
        <v>138.64551731272999</v>
      </c>
      <c r="I101" s="10">
        <f t="shared" si="11"/>
        <v>101.97747422267628</v>
      </c>
      <c r="J101" s="14">
        <f t="shared" si="12"/>
        <v>78.804976427577458</v>
      </c>
      <c r="K101" s="10"/>
      <c r="L101" s="8">
        <v>116</v>
      </c>
      <c r="M101" s="10">
        <f t="shared" si="13"/>
        <v>91.205128205128204</v>
      </c>
      <c r="N101" s="10">
        <v>275.18681622211801</v>
      </c>
      <c r="O101" s="10">
        <f t="shared" si="14"/>
        <v>202.15439490871125</v>
      </c>
      <c r="P101" s="14">
        <f t="shared" si="15"/>
        <v>146.67976155691974</v>
      </c>
      <c r="R101" s="8">
        <v>32</v>
      </c>
      <c r="S101" s="10">
        <f t="shared" si="16"/>
        <v>26.427350427350426</v>
      </c>
      <c r="T101" s="10">
        <v>82.817837041824305</v>
      </c>
      <c r="U101" s="10">
        <f t="shared" si="17"/>
        <v>61.23002821595874</v>
      </c>
      <c r="V101" s="14">
        <f t="shared" si="18"/>
        <v>43.828689321654579</v>
      </c>
    </row>
    <row r="102" spans="1:22">
      <c r="A102">
        <f>IF(E102&gt;-10000, 1, -10)</f>
        <v>1</v>
      </c>
      <c r="B102">
        <v>2011</v>
      </c>
      <c r="C102">
        <v>4</v>
      </c>
      <c r="D102" s="2">
        <v>17.4902446790426</v>
      </c>
      <c r="E102" s="3">
        <v>141</v>
      </c>
      <c r="F102" s="8">
        <v>39</v>
      </c>
      <c r="G102" s="10">
        <f t="shared" si="10"/>
        <v>24.63247863247863</v>
      </c>
      <c r="H102" s="10">
        <v>125.653508018419</v>
      </c>
      <c r="I102" s="10">
        <f t="shared" si="11"/>
        <v>88.985464928365275</v>
      </c>
      <c r="J102" s="14">
        <f t="shared" si="12"/>
        <v>56.808971780421956</v>
      </c>
      <c r="K102" s="10"/>
      <c r="L102" s="8">
        <v>68</v>
      </c>
      <c r="M102" s="10">
        <f t="shared" si="13"/>
        <v>43.205128205128204</v>
      </c>
      <c r="N102" s="10">
        <v>262.698591840316</v>
      </c>
      <c r="O102" s="10">
        <f t="shared" si="14"/>
        <v>189.66617052690924</v>
      </c>
      <c r="P102" s="14">
        <f t="shared" si="15"/>
        <v>116.43564936601872</v>
      </c>
      <c r="R102" s="8">
        <v>12</v>
      </c>
      <c r="S102" s="10">
        <f t="shared" si="16"/>
        <v>6.4273504273504276</v>
      </c>
      <c r="T102" s="10">
        <v>73.330637034007196</v>
      </c>
      <c r="U102" s="10">
        <f t="shared" si="17"/>
        <v>51.742828208141631</v>
      </c>
      <c r="V102" s="14">
        <f t="shared" si="18"/>
        <v>29.085089317746029</v>
      </c>
    </row>
    <row r="103" spans="1:22">
      <c r="A103">
        <f>IF(E103&gt;-10000, 1, -10)</f>
        <v>1</v>
      </c>
      <c r="B103">
        <v>2011</v>
      </c>
      <c r="C103">
        <v>5</v>
      </c>
      <c r="D103" s="2">
        <v>22.1751954416841</v>
      </c>
      <c r="E103" s="3">
        <v>168</v>
      </c>
      <c r="F103" s="8">
        <v>9</v>
      </c>
      <c r="G103" s="10">
        <f t="shared" si="10"/>
        <v>-5.367521367521368</v>
      </c>
      <c r="H103" s="10">
        <v>59.802068981025599</v>
      </c>
      <c r="I103" s="10">
        <f t="shared" si="11"/>
        <v>23.134025890971877</v>
      </c>
      <c r="J103" s="14">
        <f t="shared" si="12"/>
        <v>8.8832522617252536</v>
      </c>
      <c r="K103" s="10"/>
      <c r="L103" s="8">
        <v>14</v>
      </c>
      <c r="M103" s="10">
        <f t="shared" si="13"/>
        <v>-10.794871794871796</v>
      </c>
      <c r="N103" s="10">
        <v>124.10905608459601</v>
      </c>
      <c r="O103" s="10">
        <f t="shared" si="14"/>
        <v>51.076634771189234</v>
      </c>
      <c r="P103" s="14">
        <f t="shared" si="15"/>
        <v>20.140881488158719</v>
      </c>
      <c r="R103" s="8">
        <v>2</v>
      </c>
      <c r="S103" s="10">
        <f t="shared" si="16"/>
        <v>-3.5726495726495724</v>
      </c>
      <c r="T103" s="10">
        <v>36.638370452987701</v>
      </c>
      <c r="U103" s="10">
        <f t="shared" si="17"/>
        <v>15.050561627122136</v>
      </c>
      <c r="V103" s="14">
        <f t="shared" si="18"/>
        <v>5.7389560272362816</v>
      </c>
    </row>
    <row r="104" spans="1:22">
      <c r="A104">
        <v>-10</v>
      </c>
      <c r="B104">
        <v>2011</v>
      </c>
      <c r="C104">
        <v>6</v>
      </c>
      <c r="D104" s="2">
        <v>19.254521069009702</v>
      </c>
      <c r="E104" s="3" t="s">
        <v>3</v>
      </c>
      <c r="F104" s="8">
        <v>0</v>
      </c>
      <c r="G104" s="10">
        <f t="shared" si="10"/>
        <v>-14.367521367521368</v>
      </c>
      <c r="H104" s="10">
        <v>6.5960919629466597</v>
      </c>
      <c r="I104" s="10">
        <f t="shared" si="11"/>
        <v>-30.071951127107063</v>
      </c>
      <c r="J104" s="14">
        <f t="shared" si="12"/>
        <v>-22.219736247314216</v>
      </c>
      <c r="K104" s="10"/>
      <c r="L104" s="8">
        <v>0</v>
      </c>
      <c r="M104" s="10">
        <f t="shared" si="13"/>
        <v>-24.794871794871796</v>
      </c>
      <c r="N104" s="10">
        <v>8.4093440066208096</v>
      </c>
      <c r="O104" s="10">
        <f t="shared" si="14"/>
        <v>-64.623077306785959</v>
      </c>
      <c r="P104" s="14">
        <f t="shared" si="15"/>
        <v>-44.708974550828877</v>
      </c>
      <c r="R104" s="8">
        <v>0</v>
      </c>
      <c r="S104" s="10">
        <f t="shared" si="16"/>
        <v>-5.5726495726495724</v>
      </c>
      <c r="T104" s="10">
        <v>5.6136000323523296</v>
      </c>
      <c r="U104" s="10">
        <f t="shared" si="17"/>
        <v>-15.974208793513235</v>
      </c>
      <c r="V104" s="14">
        <f t="shared" si="18"/>
        <v>-10.773429183081404</v>
      </c>
    </row>
    <row r="105" spans="1:22">
      <c r="A105">
        <f t="shared" ref="A105:A114" si="20">IF(E105&gt;-10000, 1, -10)</f>
        <v>1</v>
      </c>
      <c r="B105">
        <v>2011</v>
      </c>
      <c r="C105">
        <v>7</v>
      </c>
      <c r="D105" s="2">
        <v>8.1016561141150891</v>
      </c>
      <c r="E105" s="3">
        <v>81</v>
      </c>
      <c r="F105" s="8">
        <v>0</v>
      </c>
      <c r="G105" s="10">
        <f t="shared" si="10"/>
        <v>-14.367521367521368</v>
      </c>
      <c r="H105" s="10">
        <v>0.40451953385557798</v>
      </c>
      <c r="I105" s="10">
        <f t="shared" si="11"/>
        <v>-36.263523556198145</v>
      </c>
      <c r="J105" s="14">
        <f t="shared" si="12"/>
        <v>-25.315522461859757</v>
      </c>
      <c r="K105" s="10"/>
      <c r="L105" s="8">
        <v>0</v>
      </c>
      <c r="M105" s="10">
        <f t="shared" si="13"/>
        <v>-24.794871794871796</v>
      </c>
      <c r="N105" s="10">
        <v>8.8928001433378104E-2</v>
      </c>
      <c r="O105" s="10">
        <f t="shared" si="14"/>
        <v>-72.943493311973398</v>
      </c>
      <c r="P105" s="14">
        <f t="shared" si="15"/>
        <v>-48.869182553422597</v>
      </c>
      <c r="R105" s="8">
        <v>0</v>
      </c>
      <c r="S105" s="10">
        <f t="shared" si="16"/>
        <v>-5.5726495726495724</v>
      </c>
      <c r="T105" s="10">
        <v>0.110874073540024</v>
      </c>
      <c r="U105" s="10">
        <f t="shared" si="17"/>
        <v>-21.476934752325541</v>
      </c>
      <c r="V105" s="14">
        <f t="shared" si="18"/>
        <v>-13.524792162487557</v>
      </c>
    </row>
    <row r="106" spans="1:22">
      <c r="A106">
        <f t="shared" si="20"/>
        <v>1</v>
      </c>
      <c r="B106">
        <v>2011</v>
      </c>
      <c r="C106">
        <v>8</v>
      </c>
      <c r="D106" s="2">
        <v>5.6311195493481296</v>
      </c>
      <c r="E106" s="3">
        <v>25</v>
      </c>
      <c r="F106" s="8">
        <v>0</v>
      </c>
      <c r="G106" s="10">
        <f t="shared" si="10"/>
        <v>-14.367521367521368</v>
      </c>
      <c r="H106" s="10">
        <v>3.3567242080565898E-2</v>
      </c>
      <c r="I106" s="10">
        <f t="shared" si="11"/>
        <v>-36.634475847973157</v>
      </c>
      <c r="J106" s="14">
        <f t="shared" si="12"/>
        <v>-25.500998607747263</v>
      </c>
      <c r="K106" s="10"/>
      <c r="L106" s="8">
        <v>0</v>
      </c>
      <c r="M106" s="10">
        <f t="shared" si="13"/>
        <v>-24.794871794871796</v>
      </c>
      <c r="N106" s="10">
        <v>1.5679999877465901E-3</v>
      </c>
      <c r="O106" s="10">
        <f t="shared" si="14"/>
        <v>-73.03085331341903</v>
      </c>
      <c r="P106" s="14">
        <f t="shared" si="15"/>
        <v>-48.912862554145413</v>
      </c>
      <c r="R106" s="8">
        <v>0</v>
      </c>
      <c r="S106" s="10">
        <f t="shared" si="16"/>
        <v>-5.5726495726495724</v>
      </c>
      <c r="T106" s="10">
        <v>7.5925925907709103E-4</v>
      </c>
      <c r="U106" s="10">
        <f t="shared" si="17"/>
        <v>-21.587049566606488</v>
      </c>
      <c r="V106" s="14">
        <f t="shared" si="18"/>
        <v>-13.579849569628031</v>
      </c>
    </row>
    <row r="107" spans="1:22">
      <c r="A107">
        <f t="shared" si="20"/>
        <v>1</v>
      </c>
      <c r="B107">
        <v>2011</v>
      </c>
      <c r="C107">
        <v>9</v>
      </c>
      <c r="D107" s="2">
        <v>6.4511508184543196</v>
      </c>
      <c r="E107" s="3">
        <v>-45</v>
      </c>
      <c r="F107" s="8">
        <v>0</v>
      </c>
      <c r="G107" s="10">
        <f t="shared" si="10"/>
        <v>-14.367521367521368</v>
      </c>
      <c r="H107" s="10">
        <v>9.02261136286075E-3</v>
      </c>
      <c r="I107" s="10">
        <f t="shared" si="11"/>
        <v>-36.659020478690863</v>
      </c>
      <c r="J107" s="14">
        <f t="shared" si="12"/>
        <v>-25.513270923106116</v>
      </c>
      <c r="K107" s="10"/>
      <c r="L107" s="8">
        <v>0</v>
      </c>
      <c r="M107" s="10">
        <f t="shared" si="13"/>
        <v>-24.794871794871796</v>
      </c>
      <c r="N107" s="10">
        <v>2.4447937530158E-2</v>
      </c>
      <c r="O107" s="10">
        <f t="shared" si="14"/>
        <v>-73.007973375876617</v>
      </c>
      <c r="P107" s="14">
        <f t="shared" si="15"/>
        <v>-48.901422585374206</v>
      </c>
      <c r="R107" s="8">
        <v>0</v>
      </c>
      <c r="S107" s="10">
        <f t="shared" si="16"/>
        <v>-5.5726495726495724</v>
      </c>
      <c r="T107" s="10">
        <v>3.4339120420133502E-3</v>
      </c>
      <c r="U107" s="10">
        <f t="shared" si="17"/>
        <v>-21.584374913823552</v>
      </c>
      <c r="V107" s="14">
        <f t="shared" si="18"/>
        <v>-13.578512243236563</v>
      </c>
    </row>
    <row r="108" spans="1:22">
      <c r="A108">
        <f t="shared" si="20"/>
        <v>1</v>
      </c>
      <c r="B108">
        <v>2011</v>
      </c>
      <c r="C108">
        <v>10</v>
      </c>
      <c r="D108" s="2">
        <v>8.3742670453997192</v>
      </c>
      <c r="E108" s="3">
        <v>-14</v>
      </c>
      <c r="F108" s="8">
        <v>0</v>
      </c>
      <c r="G108" s="10">
        <f t="shared" si="10"/>
        <v>-14.367521367521368</v>
      </c>
      <c r="H108" s="10">
        <v>0.431392815589977</v>
      </c>
      <c r="I108" s="10">
        <f t="shared" si="11"/>
        <v>-36.236650274463742</v>
      </c>
      <c r="J108" s="14">
        <f t="shared" si="12"/>
        <v>-25.302085820992556</v>
      </c>
      <c r="K108" s="10"/>
      <c r="L108" s="8">
        <v>1</v>
      </c>
      <c r="M108" s="10">
        <f t="shared" si="13"/>
        <v>-23.794871794871796</v>
      </c>
      <c r="N108" s="10">
        <v>1.3054029977871699</v>
      </c>
      <c r="O108" s="10">
        <f t="shared" si="14"/>
        <v>-71.727018315619603</v>
      </c>
      <c r="P108" s="14">
        <f t="shared" si="15"/>
        <v>-47.760945055245699</v>
      </c>
      <c r="R108" s="8">
        <v>0</v>
      </c>
      <c r="S108" s="10">
        <f t="shared" si="16"/>
        <v>-5.5726495726495724</v>
      </c>
      <c r="T108" s="10">
        <v>0.109315740649267</v>
      </c>
      <c r="U108" s="10">
        <f t="shared" si="17"/>
        <v>-21.478493085216297</v>
      </c>
      <c r="V108" s="14">
        <f t="shared" si="18"/>
        <v>-13.525571328932934</v>
      </c>
    </row>
    <row r="109" spans="1:22">
      <c r="A109">
        <f t="shared" si="20"/>
        <v>1</v>
      </c>
      <c r="B109">
        <v>2011</v>
      </c>
      <c r="C109">
        <v>11</v>
      </c>
      <c r="D109" s="2">
        <v>7.1189376763390504</v>
      </c>
      <c r="E109" s="3">
        <v>-17</v>
      </c>
      <c r="F109" s="8">
        <v>9</v>
      </c>
      <c r="G109" s="10">
        <f t="shared" si="10"/>
        <v>-5.367521367521368</v>
      </c>
      <c r="H109" s="10">
        <v>15.1369965685882</v>
      </c>
      <c r="I109" s="10">
        <f t="shared" si="11"/>
        <v>-21.53104652146552</v>
      </c>
      <c r="J109" s="14">
        <f t="shared" si="12"/>
        <v>-13.449283944493445</v>
      </c>
      <c r="K109" s="10"/>
      <c r="L109" s="8">
        <v>15</v>
      </c>
      <c r="M109" s="10">
        <f t="shared" si="13"/>
        <v>-9.7948717948717956</v>
      </c>
      <c r="N109" s="10">
        <v>33.916936044963101</v>
      </c>
      <c r="O109" s="10">
        <f t="shared" si="14"/>
        <v>-39.11548526844367</v>
      </c>
      <c r="P109" s="14">
        <f t="shared" si="15"/>
        <v>-24.455178531657733</v>
      </c>
      <c r="R109" s="8">
        <v>3</v>
      </c>
      <c r="S109" s="10">
        <f t="shared" si="16"/>
        <v>-2.5726495726495724</v>
      </c>
      <c r="T109" s="10">
        <v>7.85608890146331</v>
      </c>
      <c r="U109" s="10">
        <f t="shared" si="17"/>
        <v>-13.731719924402256</v>
      </c>
      <c r="V109" s="14">
        <f t="shared" si="18"/>
        <v>-8.1521847485259151</v>
      </c>
    </row>
    <row r="110" spans="1:22">
      <c r="A110">
        <f t="shared" si="20"/>
        <v>1</v>
      </c>
      <c r="B110">
        <v>2011</v>
      </c>
      <c r="C110">
        <v>12</v>
      </c>
      <c r="D110" s="2">
        <v>6.8536091943276398</v>
      </c>
      <c r="E110" s="3">
        <v>2</v>
      </c>
      <c r="F110" s="8">
        <v>19</v>
      </c>
      <c r="G110" s="10">
        <f t="shared" si="10"/>
        <v>4.632478632478632</v>
      </c>
      <c r="H110" s="10">
        <v>38.1054804774502</v>
      </c>
      <c r="I110" s="10">
        <f t="shared" si="11"/>
        <v>1.4374373873964785</v>
      </c>
      <c r="J110" s="14">
        <f t="shared" si="12"/>
        <v>3.0349580099375553</v>
      </c>
      <c r="K110" s="10"/>
      <c r="L110" s="8">
        <v>35</v>
      </c>
      <c r="M110" s="10">
        <f t="shared" si="13"/>
        <v>10.205128205128204</v>
      </c>
      <c r="N110" s="10">
        <v>86.436008066870301</v>
      </c>
      <c r="O110" s="10">
        <f t="shared" si="14"/>
        <v>13.403586753463529</v>
      </c>
      <c r="P110" s="14">
        <f t="shared" si="15"/>
        <v>11.804357479295867</v>
      </c>
      <c r="R110" s="8">
        <v>4</v>
      </c>
      <c r="S110" s="10">
        <f t="shared" si="16"/>
        <v>-1.5726495726495724</v>
      </c>
      <c r="T110" s="10">
        <v>17.604214811200698</v>
      </c>
      <c r="U110" s="10">
        <f t="shared" si="17"/>
        <v>-3.9835940146648667</v>
      </c>
      <c r="V110" s="14">
        <f t="shared" si="18"/>
        <v>-2.7781217936572196</v>
      </c>
    </row>
    <row r="111" spans="1:22">
      <c r="A111">
        <f t="shared" si="20"/>
        <v>1</v>
      </c>
      <c r="B111">
        <v>2012</v>
      </c>
      <c r="C111">
        <v>1</v>
      </c>
      <c r="D111" s="2">
        <v>6.7045250912813596</v>
      </c>
      <c r="E111" s="3">
        <v>28</v>
      </c>
      <c r="F111" s="8">
        <v>37</v>
      </c>
      <c r="G111" s="10">
        <f t="shared" si="10"/>
        <v>22.63247863247863</v>
      </c>
      <c r="H111" s="10">
        <v>72.372629896199399</v>
      </c>
      <c r="I111" s="10">
        <f t="shared" si="11"/>
        <v>35.704586806145677</v>
      </c>
      <c r="J111" s="14">
        <f t="shared" si="12"/>
        <v>29.168532719312154</v>
      </c>
      <c r="K111" s="10"/>
      <c r="L111" s="8">
        <v>58</v>
      </c>
      <c r="M111" s="10">
        <f t="shared" si="13"/>
        <v>33.205128205128204</v>
      </c>
      <c r="N111" s="10">
        <v>152.046175980633</v>
      </c>
      <c r="O111" s="10">
        <f t="shared" si="14"/>
        <v>79.013754667226223</v>
      </c>
      <c r="P111" s="14">
        <f t="shared" si="15"/>
        <v>56.109441436177214</v>
      </c>
      <c r="R111" s="8">
        <v>10</v>
      </c>
      <c r="S111" s="10">
        <f t="shared" si="16"/>
        <v>4.4273504273504276</v>
      </c>
      <c r="T111" s="10">
        <v>36.856237106581403</v>
      </c>
      <c r="U111" s="10">
        <f t="shared" si="17"/>
        <v>15.268428280715838</v>
      </c>
      <c r="V111" s="14">
        <f t="shared" si="18"/>
        <v>9.847889354033132</v>
      </c>
    </row>
    <row r="112" spans="1:22">
      <c r="A112">
        <f t="shared" si="20"/>
        <v>1</v>
      </c>
      <c r="B112">
        <v>2012</v>
      </c>
      <c r="C112">
        <v>2</v>
      </c>
      <c r="D112" s="2">
        <v>5.8171655175736303</v>
      </c>
      <c r="E112" s="3">
        <v>76</v>
      </c>
      <c r="F112" s="8">
        <v>49</v>
      </c>
      <c r="G112" s="10">
        <f t="shared" si="10"/>
        <v>34.63247863247863</v>
      </c>
      <c r="H112" s="10">
        <v>102.73830347420299</v>
      </c>
      <c r="I112" s="10">
        <f t="shared" si="11"/>
        <v>66.070260384149265</v>
      </c>
      <c r="J112" s="14">
        <f t="shared" si="12"/>
        <v>50.351369508313951</v>
      </c>
      <c r="K112" s="10"/>
      <c r="L112" s="8">
        <v>76</v>
      </c>
      <c r="M112" s="10">
        <f t="shared" si="13"/>
        <v>51.205128205128204</v>
      </c>
      <c r="N112" s="10">
        <v>212.643840227635</v>
      </c>
      <c r="O112" s="10">
        <f t="shared" si="14"/>
        <v>139.61141891422824</v>
      </c>
      <c r="P112" s="14">
        <f t="shared" si="15"/>
        <v>95.408273559678221</v>
      </c>
      <c r="R112" s="8">
        <v>18</v>
      </c>
      <c r="S112" s="10">
        <f t="shared" si="16"/>
        <v>12.427350427350428</v>
      </c>
      <c r="T112" s="10">
        <v>54.570103571461303</v>
      </c>
      <c r="U112" s="10">
        <f t="shared" si="17"/>
        <v>32.982294745595738</v>
      </c>
      <c r="V112" s="14">
        <f t="shared" si="18"/>
        <v>22.704822586473082</v>
      </c>
    </row>
    <row r="113" spans="1:22">
      <c r="A113">
        <f t="shared" si="20"/>
        <v>1</v>
      </c>
      <c r="B113">
        <v>2012</v>
      </c>
      <c r="C113">
        <v>3</v>
      </c>
      <c r="D113" s="2">
        <v>9.4135962209223703</v>
      </c>
      <c r="E113" s="3">
        <v>78</v>
      </c>
      <c r="F113" s="8">
        <v>44</v>
      </c>
      <c r="G113" s="10">
        <f t="shared" si="10"/>
        <v>29.63247863247863</v>
      </c>
      <c r="H113" s="10">
        <v>114.017691930043</v>
      </c>
      <c r="I113" s="10">
        <f t="shared" si="11"/>
        <v>77.349648839989271</v>
      </c>
      <c r="J113" s="14">
        <f t="shared" si="12"/>
        <v>53.491063736233954</v>
      </c>
      <c r="K113" s="10"/>
      <c r="L113" s="8">
        <v>75</v>
      </c>
      <c r="M113" s="10">
        <f t="shared" si="13"/>
        <v>50.205128205128204</v>
      </c>
      <c r="N113" s="10">
        <v>253.45251183116801</v>
      </c>
      <c r="O113" s="10">
        <f t="shared" si="14"/>
        <v>180.42009051776125</v>
      </c>
      <c r="P113" s="14">
        <f t="shared" si="15"/>
        <v>115.31260936144473</v>
      </c>
      <c r="R113" s="8">
        <v>6</v>
      </c>
      <c r="S113" s="10">
        <f t="shared" si="16"/>
        <v>0.42735042735042761</v>
      </c>
      <c r="T113" s="10">
        <v>48.607585302189698</v>
      </c>
      <c r="U113" s="10">
        <f t="shared" si="17"/>
        <v>27.019776476324132</v>
      </c>
      <c r="V113" s="14">
        <f t="shared" si="18"/>
        <v>13.723563451837279</v>
      </c>
    </row>
    <row r="114" spans="1:22">
      <c r="A114">
        <f t="shared" si="20"/>
        <v>1</v>
      </c>
      <c r="B114">
        <v>2012</v>
      </c>
      <c r="C114">
        <v>4</v>
      </c>
      <c r="D114" s="2">
        <v>13.153752243889899</v>
      </c>
      <c r="E114" s="3">
        <v>136</v>
      </c>
      <c r="F114" s="8">
        <v>20</v>
      </c>
      <c r="G114" s="10">
        <f t="shared" si="10"/>
        <v>5.632478632478632</v>
      </c>
      <c r="H114" s="10">
        <v>75.167788573332004</v>
      </c>
      <c r="I114" s="10">
        <f t="shared" si="11"/>
        <v>38.499745483278282</v>
      </c>
      <c r="J114" s="14">
        <f t="shared" si="12"/>
        <v>22.066112057878456</v>
      </c>
      <c r="K114" s="10"/>
      <c r="L114" s="8">
        <v>33</v>
      </c>
      <c r="M114" s="10">
        <f t="shared" si="13"/>
        <v>8.2051282051282044</v>
      </c>
      <c r="N114" s="10">
        <v>192.47382417237901</v>
      </c>
      <c r="O114" s="10">
        <f t="shared" si="14"/>
        <v>119.44140285897224</v>
      </c>
      <c r="P114" s="14">
        <f t="shared" si="15"/>
        <v>63.823265532050222</v>
      </c>
      <c r="R114" s="8">
        <v>0</v>
      </c>
      <c r="S114" s="10">
        <f t="shared" si="16"/>
        <v>-5.5726495726495724</v>
      </c>
      <c r="T114" s="10">
        <v>17.240237034650299</v>
      </c>
      <c r="U114" s="10">
        <f t="shared" si="17"/>
        <v>-4.347571791215266</v>
      </c>
      <c r="V114" s="14">
        <f t="shared" si="18"/>
        <v>-4.9601106819324192</v>
      </c>
    </row>
    <row r="115" spans="1:22">
      <c r="A115">
        <v>-10</v>
      </c>
      <c r="B115">
        <v>2012</v>
      </c>
      <c r="C115">
        <v>5</v>
      </c>
      <c r="D115" s="2">
        <v>10.7340554193323</v>
      </c>
      <c r="E115" s="3" t="s">
        <v>3</v>
      </c>
      <c r="F115" s="8">
        <v>2</v>
      </c>
      <c r="G115" s="10">
        <f t="shared" si="10"/>
        <v>-12.367521367521368</v>
      </c>
      <c r="H115" s="10">
        <v>18.450271281952698</v>
      </c>
      <c r="I115" s="10">
        <f t="shared" si="11"/>
        <v>-18.217771808101023</v>
      </c>
      <c r="J115" s="14">
        <f t="shared" si="12"/>
        <v>-15.292646587811195</v>
      </c>
      <c r="K115" s="10"/>
      <c r="L115" s="8">
        <v>2</v>
      </c>
      <c r="M115" s="10">
        <f t="shared" si="13"/>
        <v>-22.794871794871796</v>
      </c>
      <c r="N115" s="10">
        <v>51.8543840428826</v>
      </c>
      <c r="O115" s="10">
        <f t="shared" si="14"/>
        <v>-21.178037270524172</v>
      </c>
      <c r="P115" s="14">
        <f t="shared" si="15"/>
        <v>-21.986454532697984</v>
      </c>
      <c r="R115" s="8">
        <v>0</v>
      </c>
      <c r="S115" s="10">
        <f t="shared" si="16"/>
        <v>-5.5726495726495724</v>
      </c>
      <c r="T115" s="10">
        <v>1.8462073970381301</v>
      </c>
      <c r="U115" s="10">
        <f t="shared" si="17"/>
        <v>-19.741601428827437</v>
      </c>
      <c r="V115" s="14">
        <f t="shared" si="18"/>
        <v>-12.657125500738506</v>
      </c>
    </row>
    <row r="116" spans="1:22">
      <c r="A116">
        <f>IF(E116&gt;-10000, 1, -10)</f>
        <v>1</v>
      </c>
      <c r="B116">
        <v>2012</v>
      </c>
      <c r="C116">
        <v>6</v>
      </c>
      <c r="D116" s="2">
        <v>6.2697766101399504</v>
      </c>
      <c r="E116" s="3">
        <v>87</v>
      </c>
      <c r="F116" s="8">
        <v>0</v>
      </c>
      <c r="G116" s="10">
        <f t="shared" si="10"/>
        <v>-14.367521367521368</v>
      </c>
      <c r="H116" s="10">
        <v>1.31434022842628</v>
      </c>
      <c r="I116" s="10">
        <f t="shared" si="11"/>
        <v>-35.35370286162744</v>
      </c>
      <c r="J116" s="14">
        <f t="shared" si="12"/>
        <v>-24.860612114574405</v>
      </c>
      <c r="K116" s="10"/>
      <c r="L116" s="8">
        <v>0</v>
      </c>
      <c r="M116" s="10">
        <f t="shared" si="13"/>
        <v>-24.794871794871796</v>
      </c>
      <c r="N116" s="10">
        <v>3.2678240042831699</v>
      </c>
      <c r="O116" s="10">
        <f t="shared" si="14"/>
        <v>-69.764597309123602</v>
      </c>
      <c r="P116" s="14">
        <f t="shared" si="15"/>
        <v>-47.279734551997699</v>
      </c>
      <c r="R116" s="8">
        <v>0</v>
      </c>
      <c r="S116" s="10">
        <f t="shared" si="16"/>
        <v>-5.5726495726495724</v>
      </c>
      <c r="T116" s="10">
        <v>2.72296285202847E-2</v>
      </c>
      <c r="U116" s="10">
        <f t="shared" si="17"/>
        <v>-21.56057919734528</v>
      </c>
      <c r="V116" s="14">
        <f t="shared" si="18"/>
        <v>-13.566614384997425</v>
      </c>
    </row>
    <row r="117" spans="1:22">
      <c r="A117">
        <f>IF(E117&gt;-10000, 1, -10)</f>
        <v>1</v>
      </c>
      <c r="B117">
        <v>2012</v>
      </c>
      <c r="C117">
        <v>7</v>
      </c>
      <c r="D117" s="2">
        <v>4.3362176257461398</v>
      </c>
      <c r="E117" s="3">
        <v>4</v>
      </c>
      <c r="F117" s="8">
        <v>0</v>
      </c>
      <c r="G117" s="10">
        <f t="shared" si="10"/>
        <v>-14.367521367521368</v>
      </c>
      <c r="H117" s="10">
        <v>6.3779308980172894E-2</v>
      </c>
      <c r="I117" s="10">
        <f t="shared" si="11"/>
        <v>-36.604263781073549</v>
      </c>
      <c r="J117" s="14">
        <f t="shared" si="12"/>
        <v>-25.485892574297459</v>
      </c>
      <c r="K117" s="10"/>
      <c r="L117" s="8">
        <v>0</v>
      </c>
      <c r="M117" s="10">
        <f t="shared" si="13"/>
        <v>-24.794871794871796</v>
      </c>
      <c r="N117" s="10">
        <v>6.4200001538847603E-3</v>
      </c>
      <c r="O117" s="10">
        <f t="shared" si="14"/>
        <v>-73.026001313252891</v>
      </c>
      <c r="P117" s="14">
        <f t="shared" si="15"/>
        <v>-48.910436554062343</v>
      </c>
      <c r="R117" s="8">
        <v>0</v>
      </c>
      <c r="S117" s="10">
        <f t="shared" si="16"/>
        <v>-5.5726495726495724</v>
      </c>
      <c r="T117" s="10">
        <v>1.8518518050701402E-5</v>
      </c>
      <c r="U117" s="10">
        <f t="shared" si="17"/>
        <v>-21.587790307347515</v>
      </c>
      <c r="V117" s="14">
        <f t="shared" si="18"/>
        <v>-13.580219939998543</v>
      </c>
    </row>
    <row r="118" spans="1:22">
      <c r="A118">
        <f>IF(E118&gt;-10000, 1, -10)</f>
        <v>1</v>
      </c>
      <c r="B118">
        <v>2012</v>
      </c>
      <c r="C118">
        <v>8</v>
      </c>
      <c r="D118" s="2">
        <v>3.8659637692801598</v>
      </c>
      <c r="E118" s="3">
        <v>-30</v>
      </c>
      <c r="F118" s="8">
        <v>0</v>
      </c>
      <c r="G118" s="10">
        <f t="shared" si="10"/>
        <v>-14.367521367521368</v>
      </c>
      <c r="H118" s="10">
        <v>1.2926724167893801E-3</v>
      </c>
      <c r="I118" s="10">
        <f t="shared" si="11"/>
        <v>-36.666750417636933</v>
      </c>
      <c r="J118" s="14">
        <f t="shared" si="12"/>
        <v>-25.517135892579152</v>
      </c>
      <c r="K118" s="10"/>
      <c r="L118" s="8">
        <v>0</v>
      </c>
      <c r="M118" s="10">
        <f t="shared" si="13"/>
        <v>-24.794871794871796</v>
      </c>
      <c r="N118" s="10">
        <v>2.98625000950324E-3</v>
      </c>
      <c r="O118" s="10">
        <f t="shared" si="14"/>
        <v>-73.029435063397273</v>
      </c>
      <c r="P118" s="14">
        <f t="shared" si="15"/>
        <v>-48.912153429134534</v>
      </c>
      <c r="R118" s="8">
        <v>0</v>
      </c>
      <c r="S118" s="10">
        <f t="shared" si="16"/>
        <v>-5.5726495726495724</v>
      </c>
      <c r="T118" s="10">
        <v>5.5271990837118905E-4</v>
      </c>
      <c r="U118" s="10">
        <f t="shared" si="17"/>
        <v>-21.587256105957195</v>
      </c>
      <c r="V118" s="14">
        <f t="shared" si="18"/>
        <v>-13.579952839303385</v>
      </c>
    </row>
    <row r="119" spans="1:22" ht="15.75" thickBot="1">
      <c r="A119">
        <f>IF(E119&gt;-10000, 1, -10)</f>
        <v>1</v>
      </c>
      <c r="B119">
        <v>2012</v>
      </c>
      <c r="C119">
        <v>9</v>
      </c>
      <c r="D119" s="2">
        <v>4.2251946255052202</v>
      </c>
      <c r="E119" s="3">
        <v>-56</v>
      </c>
      <c r="F119" s="11">
        <v>0</v>
      </c>
      <c r="G119" s="12">
        <f t="shared" si="10"/>
        <v>-14.367521367521368</v>
      </c>
      <c r="H119" s="12">
        <v>5.1185344868461199E-3</v>
      </c>
      <c r="I119" s="12">
        <f t="shared" si="11"/>
        <v>-36.662924555566875</v>
      </c>
      <c r="J119" s="15">
        <f t="shared" si="12"/>
        <v>-25.515222961544122</v>
      </c>
      <c r="K119" s="10"/>
      <c r="L119" s="11">
        <v>0</v>
      </c>
      <c r="M119" s="12">
        <f t="shared" si="13"/>
        <v>-24.794871794871796</v>
      </c>
      <c r="N119" s="12">
        <v>1.33732500013093E-2</v>
      </c>
      <c r="O119" s="12">
        <f t="shared" si="14"/>
        <v>-73.019048063405464</v>
      </c>
      <c r="P119" s="15">
        <f t="shared" si="15"/>
        <v>-48.90695992913863</v>
      </c>
      <c r="R119" s="11">
        <v>0</v>
      </c>
      <c r="S119" s="12">
        <f t="shared" si="16"/>
        <v>-5.5726495726495724</v>
      </c>
      <c r="T119" s="12">
        <v>1.4440972243989899E-3</v>
      </c>
      <c r="U119" s="12">
        <f t="shared" si="17"/>
        <v>-21.586364728641165</v>
      </c>
      <c r="V119" s="15">
        <f t="shared" si="18"/>
        <v>-13.57950715064537</v>
      </c>
    </row>
  </sheetData>
  <mergeCells count="3">
    <mergeCell ref="F1:I1"/>
    <mergeCell ref="L1:O1"/>
    <mergeCell ref="R1:V1"/>
  </mergeCells>
  <phoneticPr fontId="4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E6" sqref="E6"/>
    </sheetView>
  </sheetViews>
  <sheetFormatPr defaultColWidth="8.85546875" defaultRowHeight="15"/>
  <sheetData>
    <row r="1" spans="1:9" ht="30">
      <c r="C1" s="21" t="s">
        <v>1</v>
      </c>
      <c r="D1" s="21" t="s">
        <v>4</v>
      </c>
      <c r="E1" s="21" t="s">
        <v>5</v>
      </c>
      <c r="F1" s="21" t="s">
        <v>28</v>
      </c>
      <c r="G1" s="21" t="s">
        <v>27</v>
      </c>
      <c r="H1" s="21" t="s">
        <v>29</v>
      </c>
      <c r="I1" s="21" t="s">
        <v>30</v>
      </c>
    </row>
    <row r="2" spans="1:9">
      <c r="A2" s="69" t="s">
        <v>31</v>
      </c>
      <c r="B2" s="21" t="s">
        <v>1</v>
      </c>
      <c r="C2">
        <v>1</v>
      </c>
    </row>
    <row r="3" spans="1:9">
      <c r="A3" s="69"/>
      <c r="B3" s="21" t="s">
        <v>4</v>
      </c>
      <c r="C3">
        <v>1.62804937286802E-2</v>
      </c>
      <c r="D3">
        <v>1</v>
      </c>
    </row>
    <row r="4" spans="1:9">
      <c r="A4" s="69"/>
      <c r="B4" s="21" t="s">
        <v>5</v>
      </c>
      <c r="C4">
        <v>-0.66184829397878397</v>
      </c>
      <c r="D4">
        <v>0.33271840530172497</v>
      </c>
      <c r="E4">
        <v>1</v>
      </c>
    </row>
    <row r="5" spans="1:9" ht="16.5" customHeight="1">
      <c r="A5" s="69"/>
      <c r="B5" s="21" t="s">
        <v>28</v>
      </c>
      <c r="C5">
        <v>0.34084634250844098</v>
      </c>
      <c r="D5">
        <v>0.29544994245728201</v>
      </c>
      <c r="E5">
        <v>-0.45368639979460701</v>
      </c>
      <c r="F5">
        <v>1</v>
      </c>
    </row>
    <row r="6" spans="1:9">
      <c r="A6" s="69"/>
      <c r="B6" s="21" t="s">
        <v>27</v>
      </c>
      <c r="C6">
        <v>-0.50232420005056599</v>
      </c>
      <c r="D6">
        <v>0.486043755717672</v>
      </c>
      <c r="E6">
        <v>0.77325376021285297</v>
      </c>
      <c r="F6">
        <v>-0.212962607371976</v>
      </c>
      <c r="G6">
        <v>1</v>
      </c>
    </row>
    <row r="7" spans="1:9">
      <c r="A7" s="69"/>
      <c r="B7" s="21" t="s">
        <v>29</v>
      </c>
      <c r="C7">
        <v>-0.66851862284889896</v>
      </c>
      <c r="D7">
        <v>-0.34039333562725899</v>
      </c>
      <c r="E7">
        <v>0.68424276925014704</v>
      </c>
      <c r="F7">
        <v>-0.66457013492206196</v>
      </c>
      <c r="G7">
        <v>0.30720407325575</v>
      </c>
      <c r="H7">
        <v>1</v>
      </c>
    </row>
    <row r="8" spans="1:9">
      <c r="A8" s="69"/>
      <c r="B8" s="21" t="s">
        <v>30</v>
      </c>
      <c r="C8">
        <v>0.37805389710517501</v>
      </c>
      <c r="D8">
        <v>0.68014088611938095</v>
      </c>
      <c r="E8">
        <v>-7.4824087454286994E-2</v>
      </c>
      <c r="F8">
        <v>0.47700507911054402</v>
      </c>
      <c r="G8">
        <v>-2.7203991799303301E-2</v>
      </c>
      <c r="H8">
        <v>-0.70538308984433096</v>
      </c>
      <c r="I8">
        <v>1</v>
      </c>
    </row>
    <row r="10" spans="1:9" ht="30">
      <c r="C10" s="21" t="s">
        <v>1</v>
      </c>
      <c r="D10" s="21" t="s">
        <v>4</v>
      </c>
      <c r="E10" s="21" t="s">
        <v>5</v>
      </c>
      <c r="F10" s="21" t="s">
        <v>28</v>
      </c>
      <c r="G10" s="21" t="s">
        <v>27</v>
      </c>
      <c r="H10" s="21" t="s">
        <v>29</v>
      </c>
      <c r="I10" s="21" t="s">
        <v>30</v>
      </c>
    </row>
    <row r="11" spans="1:9">
      <c r="A11" s="69" t="s">
        <v>32</v>
      </c>
      <c r="B11" s="21" t="s">
        <v>1</v>
      </c>
      <c r="C11">
        <v>1</v>
      </c>
      <c r="E11" s="27"/>
      <c r="G11" s="27"/>
      <c r="H11" s="27"/>
      <c r="I11" s="27"/>
    </row>
    <row r="12" spans="1:9">
      <c r="A12" s="69"/>
      <c r="B12" s="21" t="s">
        <v>4</v>
      </c>
      <c r="C12">
        <v>0.86718579180036603</v>
      </c>
      <c r="D12">
        <v>1</v>
      </c>
      <c r="E12" s="27"/>
      <c r="G12" s="27"/>
      <c r="I12" s="27"/>
    </row>
    <row r="13" spans="1:9">
      <c r="A13" s="69"/>
      <c r="B13" s="21" t="s">
        <v>5</v>
      </c>
      <c r="C13" s="27">
        <v>6.2624528096925297E-15</v>
      </c>
      <c r="D13" s="27">
        <v>4.3437045656748098E-4</v>
      </c>
      <c r="E13">
        <v>1</v>
      </c>
      <c r="F13" s="27"/>
      <c r="G13" s="27"/>
      <c r="H13" s="27"/>
    </row>
    <row r="14" spans="1:9" ht="15" customHeight="1">
      <c r="A14" s="69"/>
      <c r="B14" s="21" t="s">
        <v>28</v>
      </c>
      <c r="C14">
        <v>3.0657697956862503E-4</v>
      </c>
      <c r="D14">
        <v>1.9073846797312301E-3</v>
      </c>
      <c r="E14" s="27">
        <v>8.1759041399239298E-7</v>
      </c>
      <c r="F14">
        <v>1</v>
      </c>
      <c r="G14" s="27"/>
      <c r="H14" s="27"/>
      <c r="I14" s="27"/>
    </row>
    <row r="15" spans="1:9">
      <c r="A15" s="69"/>
      <c r="B15" s="21" t="s">
        <v>27</v>
      </c>
      <c r="C15" s="27">
        <v>3.0388873220182897E-8</v>
      </c>
      <c r="D15" s="27">
        <v>9.6869222448903894E-8</v>
      </c>
      <c r="E15" s="27">
        <v>1.0611061012020701E-22</v>
      </c>
      <c r="F15" s="27">
        <v>2.6906638610071899E-2</v>
      </c>
      <c r="G15">
        <v>1</v>
      </c>
      <c r="H15" s="27"/>
    </row>
    <row r="16" spans="1:9">
      <c r="A16" s="69"/>
      <c r="B16" s="21" t="s">
        <v>29</v>
      </c>
      <c r="C16" s="27">
        <v>2.6679979318935201E-15</v>
      </c>
      <c r="D16">
        <v>3.1266726834761299E-4</v>
      </c>
      <c r="E16" s="27">
        <v>3.2641547754842099E-16</v>
      </c>
      <c r="F16" s="27">
        <v>4.4328100253901197E-15</v>
      </c>
      <c r="G16" s="27">
        <v>1.22075691312004E-3</v>
      </c>
      <c r="H16">
        <v>1</v>
      </c>
      <c r="I16" s="27"/>
    </row>
    <row r="17" spans="1:9">
      <c r="A17" s="69"/>
      <c r="B17" s="21" t="s">
        <v>30</v>
      </c>
      <c r="C17" s="27">
        <v>5.48574390465827E-5</v>
      </c>
      <c r="D17" s="27">
        <v>5.7180007590553997E-16</v>
      </c>
      <c r="E17">
        <v>0.441521634763687</v>
      </c>
      <c r="F17" s="27">
        <v>1.79729267108755E-7</v>
      </c>
      <c r="G17">
        <v>0.779880924597116</v>
      </c>
      <c r="H17" s="27">
        <v>1.5598620785304599E-17</v>
      </c>
      <c r="I17">
        <v>1</v>
      </c>
    </row>
  </sheetData>
  <mergeCells count="2">
    <mergeCell ref="A2:A8"/>
    <mergeCell ref="A11:A17"/>
  </mergeCells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E6" sqref="E6"/>
    </sheetView>
  </sheetViews>
  <sheetFormatPr defaultColWidth="8.85546875" defaultRowHeight="15"/>
  <sheetData>
    <row r="1" spans="1:9" ht="30">
      <c r="C1" s="21" t="s">
        <v>1</v>
      </c>
      <c r="D1" s="21" t="s">
        <v>4</v>
      </c>
      <c r="E1" s="21" t="s">
        <v>5</v>
      </c>
      <c r="F1" s="21" t="s">
        <v>28</v>
      </c>
      <c r="G1" s="21" t="s">
        <v>27</v>
      </c>
      <c r="H1" s="21" t="s">
        <v>29</v>
      </c>
      <c r="I1" s="21" t="s">
        <v>30</v>
      </c>
    </row>
    <row r="2" spans="1:9">
      <c r="A2" s="69" t="s">
        <v>31</v>
      </c>
      <c r="B2" s="21" t="s">
        <v>1</v>
      </c>
      <c r="C2" s="18">
        <v>1</v>
      </c>
      <c r="D2" s="18"/>
      <c r="E2" s="18"/>
      <c r="F2" s="18"/>
      <c r="G2" s="18"/>
      <c r="H2" s="18"/>
      <c r="I2" s="18"/>
    </row>
    <row r="3" spans="1:9">
      <c r="A3" s="69"/>
      <c r="B3" s="21" t="s">
        <v>4</v>
      </c>
      <c r="C3" s="18">
        <v>-0.23853846056130901</v>
      </c>
      <c r="D3" s="18">
        <v>1</v>
      </c>
      <c r="E3" s="18"/>
      <c r="F3" s="18"/>
      <c r="G3" s="18"/>
      <c r="H3" s="18"/>
      <c r="I3" s="18"/>
    </row>
    <row r="4" spans="1:9">
      <c r="A4" s="69"/>
      <c r="B4" s="21" t="s">
        <v>5</v>
      </c>
      <c r="C4" s="18">
        <v>-0.69431424743179804</v>
      </c>
      <c r="D4" s="18">
        <v>0.66373662690137003</v>
      </c>
      <c r="E4" s="18">
        <v>1</v>
      </c>
      <c r="F4" s="18"/>
      <c r="G4" s="18"/>
      <c r="H4" s="18"/>
      <c r="I4" s="18"/>
    </row>
    <row r="5" spans="1:9" ht="16.5" customHeight="1">
      <c r="A5" s="69"/>
      <c r="B5" s="21" t="s">
        <v>28</v>
      </c>
      <c r="C5" s="18">
        <v>-0.60403747103227701</v>
      </c>
      <c r="D5" s="18">
        <v>0.51515125095801695</v>
      </c>
      <c r="E5" s="18">
        <v>0.86221663976414298</v>
      </c>
      <c r="F5" s="18">
        <v>1</v>
      </c>
      <c r="G5" s="18"/>
      <c r="H5" s="18"/>
      <c r="I5" s="18"/>
    </row>
    <row r="6" spans="1:9">
      <c r="A6" s="69"/>
      <c r="B6" s="21" t="s">
        <v>27</v>
      </c>
      <c r="C6" s="18">
        <v>-0.58249006589737296</v>
      </c>
      <c r="D6" s="18">
        <v>0.74303062154357002</v>
      </c>
      <c r="E6" s="18">
        <v>0.92803642940053899</v>
      </c>
      <c r="F6" s="18">
        <v>0.89030989177656605</v>
      </c>
      <c r="G6" s="18">
        <v>1</v>
      </c>
      <c r="H6" s="18"/>
      <c r="I6" s="18"/>
    </row>
    <row r="7" spans="1:9">
      <c r="A7" s="69"/>
      <c r="B7" s="21" t="s">
        <v>29</v>
      </c>
      <c r="C7" s="18">
        <v>-0.66515585818392997</v>
      </c>
      <c r="D7" s="18">
        <v>0.19772540014366799</v>
      </c>
      <c r="E7" s="18">
        <v>0.56286093357251299</v>
      </c>
      <c r="F7" s="18">
        <v>0.344052232746628</v>
      </c>
      <c r="G7" s="18">
        <v>0.44617787826897698</v>
      </c>
      <c r="H7" s="18">
        <v>1</v>
      </c>
      <c r="I7" s="18"/>
    </row>
    <row r="8" spans="1:9">
      <c r="A8" s="69"/>
      <c r="B8" s="21" t="s">
        <v>30</v>
      </c>
      <c r="C8" s="18">
        <v>-7.7958305546775603E-2</v>
      </c>
      <c r="D8" s="18">
        <v>0.215991109600082</v>
      </c>
      <c r="E8" s="18">
        <v>0.36609586836950198</v>
      </c>
      <c r="F8" s="18">
        <v>0.30501271842198402</v>
      </c>
      <c r="G8" s="18">
        <v>0.183824556115118</v>
      </c>
      <c r="H8" s="18">
        <v>-0.37145375316433599</v>
      </c>
      <c r="I8" s="18">
        <v>1</v>
      </c>
    </row>
    <row r="10" spans="1:9" ht="30">
      <c r="C10" s="21" t="s">
        <v>1</v>
      </c>
      <c r="D10" s="21" t="s">
        <v>4</v>
      </c>
      <c r="E10" s="21" t="s">
        <v>5</v>
      </c>
      <c r="F10" s="21" t="s">
        <v>28</v>
      </c>
      <c r="G10" s="21" t="s">
        <v>27</v>
      </c>
      <c r="H10" s="21" t="s">
        <v>29</v>
      </c>
      <c r="I10" s="21" t="s">
        <v>30</v>
      </c>
    </row>
    <row r="11" spans="1:9">
      <c r="A11" s="69" t="s">
        <v>32</v>
      </c>
      <c r="B11" s="21" t="s">
        <v>1</v>
      </c>
      <c r="C11">
        <v>1</v>
      </c>
      <c r="E11" s="27"/>
      <c r="F11" s="27"/>
      <c r="G11" s="27"/>
      <c r="H11" s="27"/>
    </row>
    <row r="12" spans="1:9">
      <c r="A12" s="69"/>
      <c r="B12" s="21" t="s">
        <v>4</v>
      </c>
      <c r="C12">
        <v>1.2914524552758801E-2</v>
      </c>
      <c r="D12">
        <v>1</v>
      </c>
      <c r="E12" s="27"/>
      <c r="F12" s="27"/>
      <c r="G12" s="27"/>
    </row>
    <row r="13" spans="1:9">
      <c r="A13" s="69"/>
      <c r="B13" s="21" t="s">
        <v>5</v>
      </c>
      <c r="C13" s="27">
        <v>7.9204964845608104E-17</v>
      </c>
      <c r="D13" s="27">
        <v>4.9294592428524804E-15</v>
      </c>
      <c r="E13">
        <v>1</v>
      </c>
      <c r="F13" s="27"/>
      <c r="G13" s="27"/>
      <c r="H13" s="27"/>
      <c r="I13" s="27"/>
    </row>
    <row r="14" spans="1:9" ht="15" customHeight="1">
      <c r="A14" s="69"/>
      <c r="B14" s="21" t="s">
        <v>28</v>
      </c>
      <c r="C14" s="27">
        <v>4.4925356018141901E-12</v>
      </c>
      <c r="D14" s="27">
        <v>1.16713718363164E-8</v>
      </c>
      <c r="E14" s="27">
        <v>4.3681640048035901E-33</v>
      </c>
      <c r="F14">
        <v>1</v>
      </c>
      <c r="G14" s="27"/>
    </row>
    <row r="15" spans="1:9">
      <c r="A15" s="69"/>
      <c r="B15" s="21" t="s">
        <v>27</v>
      </c>
      <c r="C15" s="27">
        <v>3.7659661131714399E-11</v>
      </c>
      <c r="D15" s="27">
        <v>3.36457642458048E-20</v>
      </c>
      <c r="E15" s="27">
        <v>2.8716606992556701E-47</v>
      </c>
      <c r="F15" s="27">
        <v>5.2820307861854102E-38</v>
      </c>
      <c r="G15">
        <v>1</v>
      </c>
      <c r="H15" s="27"/>
    </row>
    <row r="16" spans="1:9">
      <c r="A16" s="69"/>
      <c r="B16" s="21" t="s">
        <v>29</v>
      </c>
      <c r="C16" s="27">
        <v>4.1132154041027199E-15</v>
      </c>
      <c r="D16">
        <v>4.0246518393130398E-2</v>
      </c>
      <c r="E16" s="27">
        <v>2.2919008341291299E-10</v>
      </c>
      <c r="F16">
        <v>2.6650842418060599E-4</v>
      </c>
      <c r="G16" s="27">
        <v>1.3008191204702299E-6</v>
      </c>
      <c r="H16">
        <v>1</v>
      </c>
      <c r="I16" s="27"/>
    </row>
    <row r="17" spans="1:9">
      <c r="A17" s="69"/>
      <c r="B17" s="21" t="s">
        <v>30</v>
      </c>
      <c r="C17">
        <v>0.42257566107765998</v>
      </c>
      <c r="D17">
        <v>2.4761895124356101E-2</v>
      </c>
      <c r="E17" s="27">
        <v>9.7601342018468305E-5</v>
      </c>
      <c r="F17">
        <v>1.3285177651609201E-3</v>
      </c>
      <c r="G17">
        <v>5.6858930541764101E-2</v>
      </c>
      <c r="H17" s="27">
        <v>7.5604933951308601E-5</v>
      </c>
      <c r="I17">
        <v>1</v>
      </c>
    </row>
  </sheetData>
  <mergeCells count="2">
    <mergeCell ref="A2:A8"/>
    <mergeCell ref="A11:A17"/>
  </mergeCells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C1:N1"/>
  <sheetViews>
    <sheetView zoomScale="90" zoomScaleNormal="90" zoomScalePageLayoutView="90" workbookViewId="0">
      <pane ySplit="1" topLeftCell="A56" activePane="bottomLeft" state="frozen"/>
      <selection pane="bottomLeft" sqref="A1:XFD1"/>
    </sheetView>
  </sheetViews>
  <sheetFormatPr defaultColWidth="8.85546875" defaultRowHeight="15"/>
  <sheetData>
    <row r="1" spans="3:14" ht="18.75">
      <c r="C1" s="70" t="s">
        <v>34</v>
      </c>
      <c r="D1" s="70"/>
      <c r="E1" s="28"/>
      <c r="F1" s="28"/>
      <c r="G1" s="28"/>
      <c r="H1" s="71" t="s">
        <v>17</v>
      </c>
      <c r="I1" s="71"/>
      <c r="J1" s="28"/>
      <c r="K1" s="28"/>
      <c r="L1" s="28"/>
      <c r="M1" s="71" t="s">
        <v>23</v>
      </c>
      <c r="N1" s="71"/>
    </row>
  </sheetData>
  <mergeCells count="3">
    <mergeCell ref="C1:D1"/>
    <mergeCell ref="H1:I1"/>
    <mergeCell ref="M1:N1"/>
  </mergeCells>
  <pageMargins left="0.45" right="0.45" top="0.5" bottom="0.5" header="0.05" footer="0.0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H2" sqref="H2:H10"/>
    </sheetView>
  </sheetViews>
  <sheetFormatPr defaultColWidth="8.85546875" defaultRowHeight="15"/>
  <cols>
    <col min="4" max="4" width="11.42578125" bestFit="1" customWidth="1"/>
  </cols>
  <sheetData>
    <row r="1" spans="1:8"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24</v>
      </c>
      <c r="H1" t="s">
        <v>40</v>
      </c>
    </row>
    <row r="2" spans="1:8">
      <c r="A2">
        <v>2004</v>
      </c>
      <c r="B2">
        <v>1</v>
      </c>
      <c r="C2">
        <v>3</v>
      </c>
      <c r="D2">
        <v>4</v>
      </c>
      <c r="E2">
        <v>4</v>
      </c>
      <c r="F2">
        <f>SUM(B2:E2)</f>
        <v>12</v>
      </c>
      <c r="G2">
        <f>SUM(C2,E2)</f>
        <v>7</v>
      </c>
      <c r="H2">
        <f>C2</f>
        <v>3</v>
      </c>
    </row>
    <row r="3" spans="1:8">
      <c r="A3">
        <v>2005</v>
      </c>
      <c r="B3">
        <v>10</v>
      </c>
      <c r="C3">
        <v>33</v>
      </c>
      <c r="D3">
        <v>4</v>
      </c>
      <c r="E3">
        <v>10</v>
      </c>
      <c r="F3">
        <f t="shared" ref="F3:F10" si="0">SUM(B3:E3)</f>
        <v>57</v>
      </c>
      <c r="G3">
        <f t="shared" ref="G3:G10" si="1">SUM(C3,E3)</f>
        <v>43</v>
      </c>
      <c r="H3">
        <f t="shared" ref="H3:H10" si="2">C3</f>
        <v>33</v>
      </c>
    </row>
    <row r="4" spans="1:8">
      <c r="A4">
        <v>2006</v>
      </c>
      <c r="B4">
        <v>6</v>
      </c>
      <c r="C4">
        <v>49</v>
      </c>
      <c r="D4">
        <v>9</v>
      </c>
      <c r="E4">
        <v>17</v>
      </c>
      <c r="F4">
        <f t="shared" si="0"/>
        <v>81</v>
      </c>
      <c r="G4">
        <f t="shared" si="1"/>
        <v>66</v>
      </c>
      <c r="H4">
        <f t="shared" si="2"/>
        <v>49</v>
      </c>
    </row>
    <row r="5" spans="1:8">
      <c r="A5">
        <v>2007</v>
      </c>
      <c r="B5">
        <v>14</v>
      </c>
      <c r="C5">
        <v>48</v>
      </c>
      <c r="D5">
        <v>6</v>
      </c>
      <c r="E5">
        <v>21</v>
      </c>
      <c r="F5">
        <f t="shared" si="0"/>
        <v>89</v>
      </c>
      <c r="G5">
        <f t="shared" si="1"/>
        <v>69</v>
      </c>
      <c r="H5">
        <f t="shared" si="2"/>
        <v>48</v>
      </c>
    </row>
    <row r="6" spans="1:8">
      <c r="A6">
        <v>2008</v>
      </c>
      <c r="B6">
        <v>8</v>
      </c>
      <c r="C6">
        <v>12</v>
      </c>
      <c r="D6">
        <v>3</v>
      </c>
      <c r="E6">
        <v>1</v>
      </c>
      <c r="F6">
        <f t="shared" si="0"/>
        <v>24</v>
      </c>
      <c r="G6">
        <f t="shared" si="1"/>
        <v>13</v>
      </c>
      <c r="H6">
        <f t="shared" si="2"/>
        <v>12</v>
      </c>
    </row>
    <row r="7" spans="1:8">
      <c r="A7">
        <v>2009</v>
      </c>
      <c r="B7">
        <v>9</v>
      </c>
      <c r="C7">
        <v>3</v>
      </c>
      <c r="D7">
        <v>10</v>
      </c>
      <c r="E7">
        <v>7</v>
      </c>
      <c r="F7">
        <f t="shared" si="0"/>
        <v>29</v>
      </c>
      <c r="G7">
        <f t="shared" si="1"/>
        <v>10</v>
      </c>
      <c r="H7">
        <f t="shared" si="2"/>
        <v>3</v>
      </c>
    </row>
    <row r="8" spans="1:8">
      <c r="A8">
        <v>2010</v>
      </c>
      <c r="B8">
        <v>7</v>
      </c>
      <c r="C8">
        <v>10</v>
      </c>
      <c r="D8">
        <v>4</v>
      </c>
      <c r="E8">
        <v>3</v>
      </c>
      <c r="F8">
        <f t="shared" si="0"/>
        <v>24</v>
      </c>
      <c r="G8">
        <f t="shared" si="1"/>
        <v>13</v>
      </c>
      <c r="H8">
        <f t="shared" si="2"/>
        <v>10</v>
      </c>
    </row>
    <row r="9" spans="1:8">
      <c r="A9">
        <v>2011</v>
      </c>
      <c r="B9">
        <v>7</v>
      </c>
      <c r="C9">
        <v>13</v>
      </c>
      <c r="D9">
        <v>2</v>
      </c>
      <c r="E9">
        <v>13</v>
      </c>
      <c r="F9">
        <f t="shared" si="0"/>
        <v>35</v>
      </c>
      <c r="G9">
        <f t="shared" si="1"/>
        <v>26</v>
      </c>
      <c r="H9">
        <f t="shared" si="2"/>
        <v>13</v>
      </c>
    </row>
    <row r="10" spans="1:8">
      <c r="A10">
        <v>2012</v>
      </c>
      <c r="B10">
        <v>6</v>
      </c>
      <c r="C10">
        <v>44</v>
      </c>
      <c r="D10">
        <v>17</v>
      </c>
      <c r="E10">
        <v>21</v>
      </c>
      <c r="F10">
        <f t="shared" si="0"/>
        <v>88</v>
      </c>
      <c r="G10">
        <f t="shared" si="1"/>
        <v>65</v>
      </c>
      <c r="H10">
        <f t="shared" si="2"/>
        <v>44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zoomScale="80" zoomScaleNormal="80" zoomScalePageLayoutView="80" workbookViewId="0">
      <selection activeCell="P30" sqref="P30"/>
    </sheetView>
  </sheetViews>
  <sheetFormatPr defaultColWidth="8.85546875" defaultRowHeight="15"/>
  <cols>
    <col min="1" max="1" width="1.7109375" customWidth="1"/>
    <col min="13" max="13" width="24.140625" customWidth="1"/>
  </cols>
  <sheetData/>
  <pageMargins left="0.43" right="0.21" top="0.44" bottom="0.51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I4"/>
  <sheetViews>
    <sheetView topLeftCell="R1" zoomScale="120" zoomScaleNormal="120" zoomScalePageLayoutView="120" workbookViewId="0">
      <selection activeCell="AL28" sqref="AL28"/>
    </sheetView>
  </sheetViews>
  <sheetFormatPr defaultColWidth="8.85546875" defaultRowHeight="15"/>
  <sheetData>
    <row r="4" spans="35:35">
      <c r="AI4">
        <f>AVERAGE(0.1,0.09,0.64)</f>
        <v>0.27666666666666667</v>
      </c>
    </row>
  </sheetData>
  <phoneticPr fontId="4" type="noConversion"/>
  <pageMargins left="0.45" right="0.45" top="0.5" bottom="0.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dimension ref="A1:Z45"/>
  <sheetViews>
    <sheetView topLeftCell="A3" zoomScale="80" zoomScaleNormal="80" zoomScalePageLayoutView="80" workbookViewId="0">
      <selection activeCell="G21" sqref="G21"/>
    </sheetView>
  </sheetViews>
  <sheetFormatPr defaultColWidth="8.85546875" defaultRowHeight="15"/>
  <cols>
    <col min="10" max="10" width="10.42578125" bestFit="1" customWidth="1"/>
  </cols>
  <sheetData>
    <row r="1" spans="1:26" ht="45.75" thickBot="1">
      <c r="A1" s="4" t="s">
        <v>53</v>
      </c>
      <c r="B1" s="4" t="s">
        <v>4</v>
      </c>
      <c r="C1" s="4" t="s">
        <v>5</v>
      </c>
      <c r="D1" s="4" t="s">
        <v>28</v>
      </c>
      <c r="E1" s="4" t="s">
        <v>27</v>
      </c>
      <c r="F1" s="4" t="s">
        <v>29</v>
      </c>
      <c r="G1" s="4" t="s">
        <v>30</v>
      </c>
      <c r="H1" s="21" t="s">
        <v>48</v>
      </c>
      <c r="I1" s="21" t="s">
        <v>42</v>
      </c>
      <c r="J1" s="21" t="s">
        <v>43</v>
      </c>
      <c r="K1" s="21" t="s">
        <v>44</v>
      </c>
      <c r="L1" s="21" t="s">
        <v>45</v>
      </c>
      <c r="M1" s="21" t="s">
        <v>46</v>
      </c>
      <c r="N1" s="21" t="s">
        <v>47</v>
      </c>
      <c r="O1" s="21" t="s">
        <v>49</v>
      </c>
      <c r="P1" s="21" t="s">
        <v>50</v>
      </c>
      <c r="Q1" s="21" t="s">
        <v>51</v>
      </c>
      <c r="R1" s="21" t="s">
        <v>56</v>
      </c>
    </row>
    <row r="2" spans="1:26">
      <c r="A2" s="42" t="s">
        <v>55</v>
      </c>
      <c r="B2" s="43"/>
      <c r="C2" s="43"/>
      <c r="D2" s="43"/>
      <c r="E2" s="43"/>
      <c r="F2" s="43"/>
      <c r="G2" s="43"/>
      <c r="H2" s="44"/>
      <c r="I2" s="44"/>
      <c r="J2" s="44"/>
      <c r="K2" s="44"/>
      <c r="L2" s="44"/>
      <c r="M2" s="44"/>
      <c r="N2" s="44"/>
      <c r="O2" s="44"/>
      <c r="P2" s="44"/>
      <c r="Q2" s="45"/>
      <c r="R2" s="34"/>
    </row>
    <row r="3" spans="1:26">
      <c r="A3" s="35" t="s">
        <v>24</v>
      </c>
      <c r="B3" s="30">
        <v>0.40829935367704556</v>
      </c>
      <c r="C3" s="30">
        <v>6.0177821192042806</v>
      </c>
      <c r="D3" s="30">
        <v>25.88981521581119</v>
      </c>
      <c r="E3" s="30">
        <v>-72.095605266672976</v>
      </c>
      <c r="F3" s="30">
        <v>187.98964372605715</v>
      </c>
      <c r="G3" s="30">
        <v>3.7339425084527518</v>
      </c>
      <c r="H3" s="30">
        <v>0.24009813644484154</v>
      </c>
      <c r="I3" s="30">
        <v>0.35360385657482096</v>
      </c>
      <c r="J3" s="30">
        <v>0.44495998187830837</v>
      </c>
      <c r="K3" s="30">
        <v>-0.26789110780703823</v>
      </c>
      <c r="L3" s="30">
        <v>0.54632973064408885</v>
      </c>
      <c r="M3" s="30">
        <v>-0.37995391856694444</v>
      </c>
      <c r="N3" s="30">
        <v>0.29745147970717872</v>
      </c>
      <c r="O3" s="30">
        <v>0.38031983868012686</v>
      </c>
      <c r="P3" s="30">
        <v>0.15386271922039582</v>
      </c>
      <c r="Q3" s="46">
        <v>0.21755777374538285</v>
      </c>
      <c r="R3" s="46">
        <v>0.22</v>
      </c>
    </row>
    <row r="4" spans="1:26">
      <c r="A4" s="38" t="s">
        <v>40</v>
      </c>
      <c r="B4" s="47">
        <v>0.59145876834353184</v>
      </c>
      <c r="C4" s="47">
        <v>8.7547931165479902</v>
      </c>
      <c r="D4" s="47">
        <v>0.49993481490317976</v>
      </c>
      <c r="E4" s="47">
        <v>21.277225744655233</v>
      </c>
      <c r="F4" s="47">
        <v>97.445018375874923</v>
      </c>
      <c r="G4" s="47">
        <v>4.8819872351071325</v>
      </c>
      <c r="H4" s="47">
        <v>1.1709607484949616</v>
      </c>
      <c r="I4" s="47">
        <v>0.32350756072164816</v>
      </c>
      <c r="J4" s="47">
        <v>0.39140179715512358</v>
      </c>
      <c r="K4" s="47">
        <v>-0.25702474079372062</v>
      </c>
      <c r="L4" s="47">
        <v>0.48706249454268929</v>
      </c>
      <c r="M4" s="47">
        <v>-0.58536230413940871</v>
      </c>
      <c r="N4" s="47">
        <v>0.4234018403108985</v>
      </c>
      <c r="O4" s="47">
        <v>0.48824164510542611</v>
      </c>
      <c r="P4" s="47">
        <v>0.31380379092065813</v>
      </c>
      <c r="Q4" s="48">
        <v>0.435875227762201</v>
      </c>
      <c r="R4" s="51">
        <v>0.35</v>
      </c>
    </row>
    <row r="5" spans="1:26" ht="15.75" thickBot="1">
      <c r="A5" s="39" t="s">
        <v>39</v>
      </c>
      <c r="B5" s="49">
        <v>0.45322192773999642</v>
      </c>
      <c r="C5" s="49">
        <v>6.6428292443074044</v>
      </c>
      <c r="D5" s="49">
        <v>25.88981521581119</v>
      </c>
      <c r="E5" s="49">
        <v>4.0567593368539052</v>
      </c>
      <c r="F5" s="49">
        <v>127.02524568343036</v>
      </c>
      <c r="G5" s="49">
        <v>16.930939273514376</v>
      </c>
      <c r="H5" s="49">
        <v>0.28697957127428925</v>
      </c>
      <c r="I5" s="49">
        <v>0.35254742141173739</v>
      </c>
      <c r="J5" s="49">
        <v>0.43158216141275085</v>
      </c>
      <c r="K5" s="49">
        <v>-0.25395428966015254</v>
      </c>
      <c r="L5" s="49">
        <v>0.30534773725820696</v>
      </c>
      <c r="M5" s="49">
        <v>-0.4031762938738821</v>
      </c>
      <c r="N5" s="49">
        <v>0.35008872779893785</v>
      </c>
      <c r="O5" s="49">
        <v>0.43665719130178454</v>
      </c>
      <c r="P5" s="49">
        <v>0.18073412761318738</v>
      </c>
      <c r="Q5" s="50">
        <v>0.23908486028533776</v>
      </c>
      <c r="R5" s="50">
        <v>0.24607373016139242</v>
      </c>
    </row>
    <row r="6" spans="1:26">
      <c r="A6" s="32" t="s">
        <v>54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4"/>
      <c r="R6" s="34"/>
    </row>
    <row r="7" spans="1:26">
      <c r="A7" s="35" t="s">
        <v>24</v>
      </c>
      <c r="B7" s="36">
        <v>18.975385513739074</v>
      </c>
      <c r="C7" s="36">
        <v>86.83993919240622</v>
      </c>
      <c r="D7" s="36">
        <v>4.1279066318512858E-2</v>
      </c>
      <c r="E7" s="36">
        <v>42.602993407828073</v>
      </c>
      <c r="F7" s="36">
        <v>84.74464682856059</v>
      </c>
      <c r="G7" s="36">
        <v>54.400146308219021</v>
      </c>
      <c r="H7" s="36">
        <v>20.294488083096105</v>
      </c>
      <c r="I7" s="36">
        <v>9.0436455263662783</v>
      </c>
      <c r="J7" s="36">
        <v>56.300473693899647</v>
      </c>
      <c r="K7" s="36">
        <v>26.980107218677361</v>
      </c>
      <c r="L7" s="36">
        <v>48.668290793126886</v>
      </c>
      <c r="M7" s="36">
        <v>22.305589105253045</v>
      </c>
      <c r="N7" s="36">
        <v>43.916720792510723</v>
      </c>
      <c r="O7" s="36">
        <v>16.818471213165608</v>
      </c>
      <c r="P7" s="36">
        <v>85.807760030162626</v>
      </c>
      <c r="Q7" s="37">
        <v>73.064725209945451</v>
      </c>
      <c r="R7" s="52">
        <v>52</v>
      </c>
    </row>
    <row r="8" spans="1:26">
      <c r="A8" s="38" t="s">
        <v>40</v>
      </c>
      <c r="B8" s="36">
        <v>3.7054992762599568</v>
      </c>
      <c r="C8" s="36">
        <v>67.282206358655856</v>
      </c>
      <c r="D8" s="36">
        <v>6.6478307465248063E-2</v>
      </c>
      <c r="E8" s="36">
        <v>45.610776532488288</v>
      </c>
      <c r="F8" s="36">
        <v>27.564096099398796</v>
      </c>
      <c r="G8" s="36">
        <v>26.326197738775942</v>
      </c>
      <c r="H8" s="36">
        <v>18.007262878736356</v>
      </c>
      <c r="I8" s="36">
        <v>1.1668130999034787</v>
      </c>
      <c r="J8" s="36">
        <v>37.863153671591817</v>
      </c>
      <c r="K8" s="36">
        <v>20.626235448696079</v>
      </c>
      <c r="L8" s="36">
        <v>22.178483966223837</v>
      </c>
      <c r="M8" s="36">
        <v>15.072302808570182</v>
      </c>
      <c r="N8" s="36">
        <v>22.459081112233733</v>
      </c>
      <c r="O8" s="36">
        <v>30.155788612489903</v>
      </c>
      <c r="P8" s="36">
        <v>23.591833257977857</v>
      </c>
      <c r="Q8" s="37">
        <v>18.429513219485042</v>
      </c>
      <c r="R8" s="52">
        <v>8</v>
      </c>
    </row>
    <row r="9" spans="1:26" ht="15.75" thickBot="1">
      <c r="A9" s="39" t="s">
        <v>39</v>
      </c>
      <c r="B9" s="40">
        <v>9.6935801175872029</v>
      </c>
      <c r="C9" s="40">
        <v>73.716952308355772</v>
      </c>
      <c r="D9" s="40">
        <v>4.1279066318512858E-2</v>
      </c>
      <c r="E9" s="40">
        <v>35.693847776346509</v>
      </c>
      <c r="F9" s="40">
        <v>43.50540892240808</v>
      </c>
      <c r="G9" s="40">
        <v>33.091901849083897</v>
      </c>
      <c r="H9" s="40">
        <v>11.685335471047884</v>
      </c>
      <c r="I9" s="40">
        <v>3.6966536395636695</v>
      </c>
      <c r="J9" s="40">
        <v>45.539880457992304</v>
      </c>
      <c r="K9" s="40">
        <v>21.952937483955409</v>
      </c>
      <c r="L9" s="40">
        <v>18.426673513713403</v>
      </c>
      <c r="M9" s="40">
        <v>13.498843965284959</v>
      </c>
      <c r="N9" s="40">
        <v>27.700391750700376</v>
      </c>
      <c r="O9" s="40">
        <v>22.938746805343534</v>
      </c>
      <c r="P9" s="40">
        <v>46.386830965664771</v>
      </c>
      <c r="Q9" s="41">
        <v>37.098382737097154</v>
      </c>
      <c r="R9" s="41">
        <v>22.844697551635438</v>
      </c>
    </row>
    <row r="11" spans="1:26">
      <c r="I11" t="s">
        <v>57</v>
      </c>
      <c r="J11" t="s">
        <v>51</v>
      </c>
      <c r="K11" t="s">
        <v>41</v>
      </c>
    </row>
    <row r="12" spans="1:26">
      <c r="H12" t="s">
        <v>24</v>
      </c>
      <c r="I12" s="53">
        <v>37</v>
      </c>
      <c r="J12" s="2">
        <v>308.08173136754363</v>
      </c>
      <c r="K12" s="2">
        <v>50.623853960645498</v>
      </c>
      <c r="P12" s="22"/>
      <c r="Q12" s="22"/>
      <c r="V12" s="22"/>
      <c r="W12" s="22"/>
      <c r="X12" s="22"/>
      <c r="Y12" s="22"/>
      <c r="Z12" s="22"/>
    </row>
    <row r="13" spans="1:26">
      <c r="I13" s="53">
        <v>48</v>
      </c>
      <c r="J13" s="2">
        <v>259.28340236946485</v>
      </c>
      <c r="K13" s="2">
        <v>35.122113593920098</v>
      </c>
      <c r="N13" s="2"/>
      <c r="P13" s="3"/>
      <c r="Q13" s="3"/>
      <c r="S13" s="2"/>
      <c r="T13" s="2"/>
      <c r="U13" s="2"/>
      <c r="W13" s="2"/>
      <c r="X13" s="2"/>
      <c r="Y13" s="3"/>
      <c r="Z13" s="3"/>
    </row>
    <row r="14" spans="1:26">
      <c r="I14" s="53">
        <v>66</v>
      </c>
      <c r="J14" s="2">
        <v>276.54197437937501</v>
      </c>
      <c r="K14" s="2">
        <v>44.225695744969201</v>
      </c>
      <c r="N14" s="2"/>
      <c r="Q14" s="3"/>
      <c r="S14" s="2"/>
      <c r="T14" s="2"/>
      <c r="U14" s="2"/>
      <c r="W14" s="2"/>
      <c r="X14" s="2"/>
      <c r="Y14" s="3"/>
      <c r="Z14" s="3"/>
    </row>
    <row r="15" spans="1:26">
      <c r="I15" s="53">
        <v>81</v>
      </c>
      <c r="J15" s="2">
        <v>262.41550549090579</v>
      </c>
      <c r="K15" s="2">
        <v>33.418519273255903</v>
      </c>
      <c r="N15" s="2"/>
      <c r="Q15" s="3"/>
      <c r="S15" s="2"/>
      <c r="T15" s="2"/>
      <c r="U15" s="2"/>
      <c r="W15" s="2"/>
      <c r="X15" s="2"/>
      <c r="Y15" s="3"/>
      <c r="Z15" s="3"/>
    </row>
    <row r="16" spans="1:26">
      <c r="I16" s="53">
        <v>113</v>
      </c>
      <c r="J16" s="2">
        <v>349.97060528409463</v>
      </c>
      <c r="K16" s="2">
        <v>49.317119680590601</v>
      </c>
      <c r="N16" s="2"/>
      <c r="Q16" s="3"/>
      <c r="S16" s="2"/>
      <c r="T16" s="2"/>
      <c r="U16" s="2"/>
      <c r="W16" s="2"/>
      <c r="X16" s="2"/>
      <c r="Y16" s="3"/>
      <c r="Z16" s="3"/>
    </row>
    <row r="17" spans="8:26">
      <c r="I17" s="53">
        <v>113</v>
      </c>
      <c r="J17" s="2">
        <v>321.64413443118156</v>
      </c>
      <c r="K17" s="2">
        <v>40.126421910871102</v>
      </c>
      <c r="N17" s="2"/>
      <c r="Q17" s="3"/>
      <c r="S17" s="2"/>
      <c r="T17" s="2"/>
      <c r="U17" s="2"/>
      <c r="W17" s="2"/>
      <c r="X17" s="2"/>
      <c r="Y17" s="3"/>
      <c r="Z17" s="3"/>
    </row>
    <row r="18" spans="8:26">
      <c r="I18" s="53">
        <v>130</v>
      </c>
      <c r="J18" s="2">
        <v>346.06289213836288</v>
      </c>
      <c r="K18" s="2">
        <v>51.785395542916497</v>
      </c>
      <c r="N18" s="2"/>
      <c r="Q18" s="3"/>
      <c r="S18" s="2"/>
      <c r="T18" s="2"/>
      <c r="U18" s="2"/>
      <c r="W18" s="2"/>
      <c r="X18" s="2"/>
      <c r="Y18" s="3"/>
      <c r="Z18" s="3"/>
    </row>
    <row r="19" spans="8:26">
      <c r="I19" s="53">
        <v>157</v>
      </c>
      <c r="J19" s="2">
        <v>427.77984039001632</v>
      </c>
      <c r="K19" s="2">
        <v>58.561054772830801</v>
      </c>
      <c r="N19" s="2"/>
      <c r="Q19" s="3"/>
      <c r="S19" s="2"/>
      <c r="T19" s="2"/>
      <c r="U19" s="2"/>
      <c r="W19" s="2"/>
      <c r="X19" s="2"/>
      <c r="Y19" s="3"/>
      <c r="Z19" s="3"/>
    </row>
    <row r="20" spans="8:26">
      <c r="I20" s="53">
        <v>170</v>
      </c>
      <c r="J20" s="2">
        <v>470.7849807465189</v>
      </c>
      <c r="K20" s="2">
        <v>70.031277897757207</v>
      </c>
      <c r="N20" s="2"/>
      <c r="Q20" s="3"/>
      <c r="S20" s="2"/>
      <c r="T20" s="2"/>
      <c r="U20" s="2"/>
      <c r="W20" s="2"/>
      <c r="X20" s="2"/>
      <c r="Y20" s="3"/>
      <c r="Z20" s="3"/>
    </row>
    <row r="21" spans="8:26">
      <c r="H21" t="s">
        <v>58</v>
      </c>
      <c r="I21" s="1">
        <f>STDEV(I12:I20)</f>
        <v>46.840153714521477</v>
      </c>
      <c r="J21" s="1">
        <f t="shared" ref="J21:K21" si="0">STDEV(J12:J20)</f>
        <v>73.06472520994555</v>
      </c>
      <c r="K21" s="1">
        <f t="shared" si="0"/>
        <v>11.58877038055663</v>
      </c>
      <c r="N21" s="2"/>
      <c r="Q21" s="3"/>
      <c r="S21" s="2"/>
      <c r="T21" s="2"/>
      <c r="U21" s="2"/>
      <c r="W21" s="2"/>
      <c r="X21" s="2"/>
      <c r="Y21" s="3"/>
      <c r="Z21" s="3"/>
    </row>
    <row r="23" spans="8:26">
      <c r="I23" t="s">
        <v>57</v>
      </c>
      <c r="J23" t="s">
        <v>51</v>
      </c>
      <c r="K23" t="s">
        <v>41</v>
      </c>
      <c r="R23" s="22"/>
    </row>
    <row r="24" spans="8:26">
      <c r="H24" t="s">
        <v>40</v>
      </c>
      <c r="I24" s="26">
        <v>22</v>
      </c>
      <c r="J24" s="10">
        <v>28.32904370367644</v>
      </c>
      <c r="K24" s="10">
        <v>3.4702519643373102</v>
      </c>
      <c r="P24" s="9"/>
      <c r="R24" s="22"/>
    </row>
    <row r="25" spans="8:26">
      <c r="I25" s="26">
        <v>57</v>
      </c>
      <c r="J25" s="10">
        <v>24.830692477520717</v>
      </c>
      <c r="K25" s="10">
        <v>3.72539875783652</v>
      </c>
      <c r="M25" s="21"/>
      <c r="N25" s="21"/>
      <c r="P25" s="9"/>
      <c r="Q25" s="21"/>
      <c r="S25" s="21"/>
      <c r="T25" s="21"/>
      <c r="U25" s="21"/>
      <c r="V25" s="21"/>
    </row>
    <row r="26" spans="8:26">
      <c r="I26" s="26">
        <v>64</v>
      </c>
      <c r="J26" s="10">
        <v>35.534656266837288</v>
      </c>
      <c r="K26" s="10">
        <v>3.7066567563107</v>
      </c>
      <c r="M26" s="16"/>
      <c r="N26" s="24"/>
      <c r="P26" s="9"/>
      <c r="Q26" s="24"/>
      <c r="S26" s="24"/>
      <c r="T26" s="24"/>
      <c r="U26" s="24"/>
      <c r="V26" s="24"/>
    </row>
    <row r="27" spans="8:26">
      <c r="I27" s="26">
        <v>66</v>
      </c>
      <c r="J27" s="10">
        <v>26.301898375886491</v>
      </c>
      <c r="K27" s="10">
        <v>3.7164537116537399</v>
      </c>
      <c r="M27" s="16"/>
      <c r="N27" s="24"/>
      <c r="P27" s="9"/>
      <c r="Q27" s="24"/>
      <c r="S27" s="24"/>
      <c r="T27" s="24"/>
      <c r="U27" s="24"/>
      <c r="V27" s="24"/>
    </row>
    <row r="28" spans="8:26">
      <c r="I28" s="26">
        <v>73</v>
      </c>
      <c r="J28" s="10">
        <v>43.489096981870503</v>
      </c>
      <c r="K28" s="10">
        <v>4.2497488459793002</v>
      </c>
      <c r="M28" s="16"/>
      <c r="N28" s="24"/>
      <c r="Q28" s="24"/>
      <c r="S28" s="24"/>
      <c r="T28" s="24"/>
      <c r="U28" s="24"/>
      <c r="V28" s="24"/>
    </row>
    <row r="29" spans="8:26">
      <c r="I29" s="26">
        <v>78</v>
      </c>
      <c r="J29" s="10">
        <v>42.584960293893658</v>
      </c>
      <c r="K29" s="10">
        <v>3.8659637692801598</v>
      </c>
      <c r="M29" s="16"/>
      <c r="N29" s="24"/>
      <c r="Q29" s="24"/>
      <c r="S29" s="24"/>
      <c r="T29" s="24"/>
      <c r="U29" s="24"/>
      <c r="V29" s="24"/>
    </row>
    <row r="30" spans="8:26">
      <c r="I30" s="26">
        <v>82</v>
      </c>
      <c r="J30" s="10">
        <v>35.434199688277687</v>
      </c>
      <c r="K30" s="10">
        <v>4.50659945779904</v>
      </c>
      <c r="M30" s="16"/>
      <c r="N30" s="24"/>
      <c r="Q30" s="24"/>
      <c r="S30" s="24"/>
      <c r="T30" s="24"/>
      <c r="U30" s="24"/>
      <c r="V30" s="24"/>
    </row>
    <row r="31" spans="8:26">
      <c r="I31" s="26">
        <v>110</v>
      </c>
      <c r="J31" s="10">
        <v>79.103887671653936</v>
      </c>
      <c r="K31" s="10">
        <v>5.6311195493481296</v>
      </c>
      <c r="M31" s="16"/>
      <c r="N31" s="24"/>
      <c r="Q31" s="24"/>
      <c r="S31" s="24"/>
      <c r="T31" s="24"/>
      <c r="U31" s="24"/>
      <c r="V31" s="24"/>
    </row>
    <row r="32" spans="8:26">
      <c r="I32" s="26">
        <v>117</v>
      </c>
      <c r="J32" s="10">
        <v>64.926195579007441</v>
      </c>
      <c r="K32" s="10">
        <v>4.4980803661963904</v>
      </c>
      <c r="M32" s="16"/>
      <c r="N32" s="24"/>
      <c r="Q32" s="24"/>
      <c r="S32" s="24"/>
      <c r="T32" s="24"/>
      <c r="U32" s="24"/>
      <c r="V32" s="24"/>
    </row>
    <row r="33" spans="8:22">
      <c r="H33" t="s">
        <v>58</v>
      </c>
      <c r="I33" s="1">
        <f>STDEV(I24:I32)</f>
        <v>28.244468484997199</v>
      </c>
      <c r="J33" s="1">
        <f t="shared" ref="J33" si="1">STDEV(J24:J32)</f>
        <v>18.429513219485013</v>
      </c>
      <c r="K33" s="1">
        <f t="shared" ref="K33" si="2">STDEV(K24:K32)</f>
        <v>0.66703431345065478</v>
      </c>
      <c r="M33" s="16"/>
      <c r="N33" s="24"/>
      <c r="Q33" s="24"/>
      <c r="S33" s="24"/>
      <c r="T33" s="24"/>
      <c r="U33" s="24"/>
      <c r="V33" s="24"/>
    </row>
    <row r="34" spans="8:22">
      <c r="M34" s="16"/>
      <c r="N34" s="24"/>
      <c r="Q34" s="24"/>
      <c r="S34" s="24"/>
      <c r="T34" s="24"/>
      <c r="U34" s="24"/>
      <c r="V34" s="24"/>
    </row>
    <row r="35" spans="8:22">
      <c r="I35" t="s">
        <v>33</v>
      </c>
      <c r="J35" s="22" t="s">
        <v>51</v>
      </c>
      <c r="K35" s="22" t="s">
        <v>41</v>
      </c>
    </row>
    <row r="36" spans="8:22">
      <c r="I36" s="16">
        <v>62</v>
      </c>
      <c r="J36" s="16">
        <v>120.92857527275926</v>
      </c>
      <c r="K36" s="16">
        <v>16.013218282597542</v>
      </c>
    </row>
    <row r="37" spans="8:22">
      <c r="I37" s="16">
        <v>18</v>
      </c>
      <c r="J37" s="16">
        <v>119.29959222016626</v>
      </c>
      <c r="K37" s="16">
        <v>16.803994494083838</v>
      </c>
    </row>
    <row r="38" spans="8:22">
      <c r="I38" s="16">
        <v>114</v>
      </c>
      <c r="J38" s="16">
        <v>166.43766652845184</v>
      </c>
      <c r="K38" s="16">
        <v>16.878129763910682</v>
      </c>
    </row>
    <row r="39" spans="8:22">
      <c r="I39" s="16">
        <v>94</v>
      </c>
      <c r="J39" s="16">
        <v>134.73726571980706</v>
      </c>
      <c r="K39" s="16">
        <v>17.520635435743294</v>
      </c>
    </row>
    <row r="40" spans="8:22">
      <c r="I40" s="16">
        <v>102</v>
      </c>
      <c r="J40" s="16">
        <v>153.36554585903846</v>
      </c>
      <c r="K40" s="16">
        <v>16.186200578860166</v>
      </c>
    </row>
    <row r="41" spans="8:22">
      <c r="I41" s="16">
        <v>82</v>
      </c>
      <c r="J41" s="16">
        <v>141.2181231788631</v>
      </c>
      <c r="K41" s="16">
        <v>14.740562817236777</v>
      </c>
    </row>
    <row r="42" spans="8:22">
      <c r="I42" s="16">
        <v>53</v>
      </c>
      <c r="J42" s="16">
        <v>131.13851651944927</v>
      </c>
      <c r="K42" s="16">
        <v>15.518983150418602</v>
      </c>
    </row>
    <row r="43" spans="8:22">
      <c r="I43" s="16">
        <v>132</v>
      </c>
      <c r="J43" s="16">
        <v>223.20734726343417</v>
      </c>
      <c r="K43" s="16">
        <v>24.588197825902085</v>
      </c>
    </row>
    <row r="44" spans="8:22">
      <c r="I44" s="16">
        <v>127</v>
      </c>
      <c r="J44" s="16">
        <v>206.18174411330881</v>
      </c>
      <c r="K44" s="16">
        <v>25.082432958081029</v>
      </c>
    </row>
    <row r="45" spans="8:22">
      <c r="H45" t="s">
        <v>58</v>
      </c>
      <c r="I45" s="1">
        <f>STDEV(I36:I44)</f>
        <v>37.408035381600989</v>
      </c>
      <c r="J45" s="1">
        <f t="shared" ref="J45" si="3">STDEV(J36:J44)</f>
        <v>37.098382737097154</v>
      </c>
      <c r="K45" s="1">
        <f t="shared" ref="K45" si="4">STDEV(K36:K44)</f>
        <v>3.8778751218510634</v>
      </c>
    </row>
  </sheetData>
  <sortState ref="I24:K32">
    <sortCondition ref="I24:I32"/>
  </sortState>
  <phoneticPr fontId="4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>
  <dimension ref="A1:H108"/>
  <sheetViews>
    <sheetView zoomScale="115" zoomScaleNormal="115" zoomScalePageLayoutView="115" workbookViewId="0">
      <selection activeCell="I112" sqref="I112"/>
    </sheetView>
  </sheetViews>
  <sheetFormatPr defaultColWidth="8.85546875" defaultRowHeight="15"/>
  <sheetData>
    <row r="1" spans="1:8">
      <c r="A1">
        <v>2003</v>
      </c>
      <c r="B1" s="22">
        <v>10</v>
      </c>
      <c r="C1" s="10">
        <v>4.4767826371897801</v>
      </c>
      <c r="D1" s="26">
        <v>-131</v>
      </c>
      <c r="E1" s="19">
        <v>8.3516129032258097E-3</v>
      </c>
      <c r="F1" s="10">
        <v>-85.855194963167975</v>
      </c>
      <c r="G1" s="10">
        <v>-34.578572304754644</v>
      </c>
      <c r="H1" s="10">
        <f t="shared" ref="H1:H64" si="0">D1-E1-F1-G1</f>
        <v>-10.574584344980607</v>
      </c>
    </row>
    <row r="2" spans="1:8">
      <c r="A2">
        <v>2003</v>
      </c>
      <c r="B2" s="22">
        <v>11</v>
      </c>
      <c r="C2" s="10">
        <v>4.3653474228390596</v>
      </c>
      <c r="D2" s="26">
        <v>-110</v>
      </c>
      <c r="E2" s="19">
        <v>3.5366666666666699E-2</v>
      </c>
      <c r="F2" s="10">
        <v>-81.242467424864969</v>
      </c>
      <c r="G2" s="10">
        <v>-25.698701470794564</v>
      </c>
      <c r="H2" s="10">
        <f t="shared" si="0"/>
        <v>-3.0941977710071278</v>
      </c>
    </row>
    <row r="3" spans="1:8">
      <c r="A3">
        <v>2003</v>
      </c>
      <c r="B3" s="22">
        <v>12</v>
      </c>
      <c r="C3" s="10">
        <v>4.4341871791765497</v>
      </c>
      <c r="D3" s="26">
        <v>-59</v>
      </c>
      <c r="E3" s="19">
        <v>6.6387096774193605E-2</v>
      </c>
      <c r="F3" s="10">
        <v>-56.15378683080948</v>
      </c>
      <c r="G3" s="10">
        <v>-2.7941014485106734</v>
      </c>
      <c r="H3" s="10">
        <f t="shared" si="0"/>
        <v>-0.11849881745403934</v>
      </c>
    </row>
    <row r="4" spans="1:8">
      <c r="A4">
        <v>2004</v>
      </c>
      <c r="B4" s="22">
        <v>1</v>
      </c>
      <c r="C4" s="10">
        <v>4.3106603509382104</v>
      </c>
      <c r="D4" s="26">
        <v>18</v>
      </c>
      <c r="E4" s="19">
        <v>9.5645161290322606E-2</v>
      </c>
      <c r="F4" s="10">
        <v>-39.539266164033478</v>
      </c>
      <c r="G4" s="10">
        <v>48.564557774085273</v>
      </c>
      <c r="H4" s="10">
        <f t="shared" si="0"/>
        <v>8.8790632286578841</v>
      </c>
    </row>
    <row r="5" spans="1:8">
      <c r="A5">
        <v>2004</v>
      </c>
      <c r="B5" s="22">
        <v>2</v>
      </c>
      <c r="C5" s="10">
        <v>4.6706606735015797</v>
      </c>
      <c r="D5" s="26">
        <v>44</v>
      </c>
      <c r="E5" s="19">
        <v>0.12413793103448301</v>
      </c>
      <c r="F5" s="10">
        <v>-23.38312823842648</v>
      </c>
      <c r="G5" s="10">
        <v>68.631157714990138</v>
      </c>
      <c r="H5" s="10">
        <f t="shared" si="0"/>
        <v>-1.3721674075981412</v>
      </c>
    </row>
    <row r="6" spans="1:8">
      <c r="A6">
        <v>2004</v>
      </c>
      <c r="B6" s="22">
        <v>3</v>
      </c>
      <c r="C6" s="10">
        <v>6.5937769004469802</v>
      </c>
      <c r="D6" s="26">
        <v>66</v>
      </c>
      <c r="E6" s="19">
        <v>0.15580645161290299</v>
      </c>
      <c r="F6" s="10">
        <v>5.7072231797860411</v>
      </c>
      <c r="G6" s="10">
        <v>53.096743008043276</v>
      </c>
      <c r="H6" s="10">
        <f t="shared" si="0"/>
        <v>7.040227360557779</v>
      </c>
    </row>
    <row r="7" spans="1:8">
      <c r="A7">
        <v>2004</v>
      </c>
      <c r="B7" s="22">
        <v>4</v>
      </c>
      <c r="C7" s="10">
        <v>4.9506914587627104</v>
      </c>
      <c r="D7" s="26">
        <v>29</v>
      </c>
      <c r="E7" s="19">
        <v>0.172666666666667</v>
      </c>
      <c r="F7" s="10">
        <v>15.389510011854043</v>
      </c>
      <c r="G7" s="10">
        <v>4.275891170338026</v>
      </c>
      <c r="H7" s="10">
        <f t="shared" si="0"/>
        <v>9.1619321511412632</v>
      </c>
    </row>
    <row r="8" spans="1:8">
      <c r="A8">
        <v>2004</v>
      </c>
      <c r="B8" s="22">
        <v>5</v>
      </c>
      <c r="C8" s="10">
        <v>5.5757454539309403</v>
      </c>
      <c r="D8" s="26">
        <v>26</v>
      </c>
      <c r="E8" s="19">
        <v>0.14290322580645201</v>
      </c>
      <c r="F8" s="10">
        <v>3.4303951733245412</v>
      </c>
      <c r="G8" s="10">
        <v>-21.162931107567637</v>
      </c>
      <c r="H8" s="10">
        <f t="shared" si="0"/>
        <v>43.589632708436639</v>
      </c>
    </row>
    <row r="9" spans="1:8">
      <c r="A9">
        <v>2004</v>
      </c>
      <c r="B9" s="22">
        <v>6</v>
      </c>
      <c r="C9" s="10">
        <v>4.7775615326444401</v>
      </c>
      <c r="D9" s="26">
        <v>31</v>
      </c>
      <c r="E9" s="19">
        <v>0.12429999999999999</v>
      </c>
      <c r="F9" s="10">
        <v>-12.002239665980454</v>
      </c>
      <c r="G9" s="10">
        <v>-31.50145331949669</v>
      </c>
      <c r="H9" s="10">
        <f t="shared" si="0"/>
        <v>74.379392985477139</v>
      </c>
    </row>
    <row r="10" spans="1:8">
      <c r="A10">
        <v>2004</v>
      </c>
      <c r="B10" s="22">
        <v>7</v>
      </c>
      <c r="C10" s="10">
        <v>3.42765650632409</v>
      </c>
      <c r="D10" s="26">
        <v>-40</v>
      </c>
      <c r="E10" s="19">
        <v>7.1290322580645202E-2</v>
      </c>
      <c r="F10" s="10">
        <v>-43.435110773682453</v>
      </c>
      <c r="G10" s="10">
        <v>-34.624687582654836</v>
      </c>
      <c r="H10" s="10">
        <f t="shared" si="0"/>
        <v>37.988508033756645</v>
      </c>
    </row>
    <row r="11" spans="1:8">
      <c r="A11">
        <v>2004</v>
      </c>
      <c r="B11" s="22">
        <v>8</v>
      </c>
      <c r="C11" s="10">
        <v>3.7164537116537399</v>
      </c>
      <c r="D11" s="26">
        <v>-100</v>
      </c>
      <c r="E11" s="19">
        <v>2.45161290322581E-2</v>
      </c>
      <c r="F11" s="10">
        <v>-65.506105309764479</v>
      </c>
      <c r="G11" s="10">
        <v>-34.624178178720562</v>
      </c>
      <c r="H11" s="10">
        <f t="shared" si="0"/>
        <v>0.10576735945277704</v>
      </c>
    </row>
    <row r="12" spans="1:8">
      <c r="A12">
        <v>2004</v>
      </c>
      <c r="B12" s="22">
        <v>9</v>
      </c>
      <c r="C12" s="10">
        <v>3.85378971257057</v>
      </c>
      <c r="D12" s="26">
        <v>-81</v>
      </c>
      <c r="E12" s="19">
        <v>6.6100000000000004E-3</v>
      </c>
      <c r="F12" s="10">
        <v>-67.943059863244969</v>
      </c>
      <c r="G12" s="10">
        <v>-34.615214029398039</v>
      </c>
      <c r="H12" s="10">
        <f t="shared" si="0"/>
        <v>21.551663892643013</v>
      </c>
    </row>
    <row r="13" spans="1:8">
      <c r="A13">
        <v>2004</v>
      </c>
      <c r="B13" s="22">
        <v>10</v>
      </c>
      <c r="C13" s="10">
        <v>4.4512253623818401</v>
      </c>
      <c r="D13" s="26">
        <v>-80</v>
      </c>
      <c r="E13" s="19">
        <v>1.6387096774193598E-2</v>
      </c>
      <c r="F13" s="10">
        <v>-61.550203976185458</v>
      </c>
      <c r="G13" s="10">
        <v>-33.270258414103111</v>
      </c>
      <c r="H13" s="10">
        <f t="shared" si="0"/>
        <v>14.804075293514373</v>
      </c>
    </row>
    <row r="14" spans="1:8">
      <c r="A14">
        <v>2004</v>
      </c>
      <c r="B14" s="22">
        <v>11</v>
      </c>
      <c r="C14" s="10">
        <v>4.23756104879938</v>
      </c>
      <c r="D14" s="26">
        <v>-53</v>
      </c>
      <c r="E14" s="19">
        <v>5.11E-2</v>
      </c>
      <c r="F14" s="10">
        <v>-31.845224002374465</v>
      </c>
      <c r="G14" s="10">
        <v>-28.792977399440943</v>
      </c>
      <c r="H14" s="10">
        <f t="shared" si="0"/>
        <v>7.5871014018154099</v>
      </c>
    </row>
    <row r="15" spans="1:8">
      <c r="A15">
        <v>2004</v>
      </c>
      <c r="B15" s="22">
        <v>12</v>
      </c>
      <c r="C15" s="10">
        <v>4.2851030761302704</v>
      </c>
      <c r="D15" s="26">
        <v>-37</v>
      </c>
      <c r="E15" s="19">
        <v>8.4645161290322596E-2</v>
      </c>
      <c r="F15" s="10">
        <v>-16.728967491604465</v>
      </c>
      <c r="G15" s="10">
        <v>-12.650897767142673</v>
      </c>
      <c r="H15" s="10">
        <f t="shared" si="0"/>
        <v>-7.7047799025431871</v>
      </c>
    </row>
    <row r="16" spans="1:8">
      <c r="A16">
        <v>2005</v>
      </c>
      <c r="B16" s="22">
        <v>1</v>
      </c>
      <c r="C16" s="10">
        <v>4.0797929685065402</v>
      </c>
      <c r="D16" s="26">
        <v>18</v>
      </c>
      <c r="E16" s="19">
        <v>0.11741935483870999</v>
      </c>
      <c r="F16" s="10">
        <v>-3.6507984415644614</v>
      </c>
      <c r="G16" s="10">
        <v>18.585283700889427</v>
      </c>
      <c r="H16" s="10">
        <f t="shared" si="0"/>
        <v>2.948095385836325</v>
      </c>
    </row>
    <row r="17" spans="1:8">
      <c r="A17">
        <v>2005</v>
      </c>
      <c r="B17" s="22">
        <v>2</v>
      </c>
      <c r="C17" s="10">
        <v>3.63495898214522</v>
      </c>
      <c r="D17" s="26">
        <v>19</v>
      </c>
      <c r="E17" s="19">
        <v>0.14714285714285699</v>
      </c>
      <c r="F17" s="10">
        <v>8.5177360183265307</v>
      </c>
      <c r="G17" s="10">
        <v>24.904387416042226</v>
      </c>
      <c r="H17" s="10">
        <f t="shared" si="0"/>
        <v>-14.569266291511614</v>
      </c>
    </row>
    <row r="18" spans="1:8">
      <c r="A18">
        <v>2005</v>
      </c>
      <c r="B18" s="22">
        <v>3</v>
      </c>
      <c r="C18" s="10">
        <v>4.6216071944347403</v>
      </c>
      <c r="D18" s="26">
        <v>22</v>
      </c>
      <c r="E18" s="19">
        <v>0.176451612903226</v>
      </c>
      <c r="F18" s="10">
        <v>23.573780764655027</v>
      </c>
      <c r="G18" s="10">
        <v>19.392587381466925</v>
      </c>
      <c r="H18" s="10">
        <f t="shared" si="0"/>
        <v>-21.142819759025176</v>
      </c>
    </row>
    <row r="19" spans="1:8">
      <c r="A19">
        <v>2005</v>
      </c>
      <c r="B19" s="22">
        <v>4</v>
      </c>
      <c r="C19" s="10">
        <v>4.4684009502904001</v>
      </c>
      <c r="D19" s="26">
        <v>42</v>
      </c>
      <c r="E19" s="19">
        <v>0.19900000000000001</v>
      </c>
      <c r="F19" s="10">
        <v>39.873608914309045</v>
      </c>
      <c r="G19" s="10">
        <v>8.1335503520300758</v>
      </c>
      <c r="H19" s="10">
        <f t="shared" si="0"/>
        <v>-6.2061592663391192</v>
      </c>
    </row>
    <row r="20" spans="1:8">
      <c r="A20">
        <v>2005</v>
      </c>
      <c r="B20" s="22">
        <v>5</v>
      </c>
      <c r="C20" s="10">
        <v>8.2549997629626901</v>
      </c>
      <c r="D20" s="26">
        <v>58</v>
      </c>
      <c r="E20" s="19">
        <v>0.20741935483870999</v>
      </c>
      <c r="F20" s="10">
        <v>65.678697906781053</v>
      </c>
      <c r="G20" s="10">
        <v>-19.328005142904324</v>
      </c>
      <c r="H20" s="10">
        <f t="shared" si="0"/>
        <v>11.441887881284558</v>
      </c>
    </row>
    <row r="21" spans="1:8">
      <c r="A21">
        <v>2005</v>
      </c>
      <c r="B21" s="22">
        <v>6</v>
      </c>
      <c r="C21" s="10">
        <v>4.7404622627619597</v>
      </c>
      <c r="D21" s="26">
        <v>30</v>
      </c>
      <c r="E21" s="19">
        <v>0.20599999999999999</v>
      </c>
      <c r="F21" s="10">
        <v>52.58264587385105</v>
      </c>
      <c r="G21" s="10">
        <v>-32.981381104457768</v>
      </c>
      <c r="H21" s="10">
        <f t="shared" si="0"/>
        <v>10.192735230606718</v>
      </c>
    </row>
    <row r="22" spans="1:8">
      <c r="A22">
        <v>2005</v>
      </c>
      <c r="B22" s="22">
        <v>7</v>
      </c>
      <c r="C22" s="10">
        <v>3.6103910212008201</v>
      </c>
      <c r="D22" s="26">
        <v>-34</v>
      </c>
      <c r="E22" s="19">
        <v>0.14258064516128999</v>
      </c>
      <c r="F22" s="10">
        <v>0.36072320249803624</v>
      </c>
      <c r="G22" s="10">
        <v>-34.624562785201277</v>
      </c>
      <c r="H22" s="10">
        <f t="shared" si="0"/>
        <v>0.1212589375419526</v>
      </c>
    </row>
    <row r="23" spans="1:8">
      <c r="A23">
        <v>2005</v>
      </c>
      <c r="B23" s="22">
        <v>8</v>
      </c>
      <c r="C23" s="10">
        <v>3.4702519643373102</v>
      </c>
      <c r="D23" s="26">
        <v>-45</v>
      </c>
      <c r="E23" s="19">
        <v>7.33870967741935E-2</v>
      </c>
      <c r="F23" s="10">
        <v>-35.335042478238961</v>
      </c>
      <c r="G23" s="10">
        <v>-34.623937235433388</v>
      </c>
      <c r="H23" s="10">
        <f t="shared" si="0"/>
        <v>24.885592616898158</v>
      </c>
    </row>
    <row r="24" spans="1:8">
      <c r="A24">
        <v>2005</v>
      </c>
      <c r="B24" s="22">
        <v>9</v>
      </c>
      <c r="C24" s="10">
        <v>3.78453774212326</v>
      </c>
      <c r="D24" s="26">
        <v>-102</v>
      </c>
      <c r="E24" s="19">
        <v>2.7833333333333401E-2</v>
      </c>
      <c r="F24" s="10">
        <v>-51.280024075326963</v>
      </c>
      <c r="G24" s="10">
        <v>-34.618510672924792</v>
      </c>
      <c r="H24" s="10">
        <f t="shared" si="0"/>
        <v>-16.129298585081578</v>
      </c>
    </row>
    <row r="25" spans="1:8">
      <c r="A25">
        <v>2005</v>
      </c>
      <c r="B25" s="22">
        <v>10</v>
      </c>
      <c r="C25" s="10">
        <v>4.6216071944347403</v>
      </c>
      <c r="D25" s="26">
        <v>-88</v>
      </c>
      <c r="E25" s="19">
        <v>2.8483870967741999E-2</v>
      </c>
      <c r="F25" s="10">
        <v>-44.692059485377968</v>
      </c>
      <c r="G25" s="10">
        <v>-34.086301008489642</v>
      </c>
      <c r="H25" s="10">
        <f t="shared" si="0"/>
        <v>-9.2501233771001381</v>
      </c>
    </row>
    <row r="26" spans="1:8">
      <c r="A26">
        <v>2005</v>
      </c>
      <c r="B26" s="22">
        <v>11</v>
      </c>
      <c r="C26" s="10">
        <v>4.7569508271541698</v>
      </c>
      <c r="D26" s="26">
        <v>-73</v>
      </c>
      <c r="E26" s="19">
        <v>6.2399999999999997E-2</v>
      </c>
      <c r="F26" s="10">
        <v>-27.270006059977959</v>
      </c>
      <c r="G26" s="10">
        <v>-24.172782944599295</v>
      </c>
      <c r="H26" s="10">
        <f t="shared" si="0"/>
        <v>-21.619610995422743</v>
      </c>
    </row>
    <row r="27" spans="1:8">
      <c r="A27">
        <v>2005</v>
      </c>
      <c r="B27" s="22">
        <v>12</v>
      </c>
      <c r="C27" s="10">
        <v>5.4309208966859801</v>
      </c>
      <c r="D27" s="26">
        <v>-7</v>
      </c>
      <c r="E27" s="19">
        <v>9.6258064516129005E-2</v>
      </c>
      <c r="F27" s="10">
        <v>-7.3413831055559626</v>
      </c>
      <c r="G27" s="10">
        <v>5.6646948772633756</v>
      </c>
      <c r="H27" s="10">
        <f t="shared" si="0"/>
        <v>-5.419569836223542</v>
      </c>
    </row>
    <row r="28" spans="1:8">
      <c r="A28">
        <v>2006</v>
      </c>
      <c r="B28" s="22">
        <v>1</v>
      </c>
      <c r="C28" s="10">
        <v>7.8460833660357503</v>
      </c>
      <c r="D28" s="26">
        <v>41</v>
      </c>
      <c r="E28" s="19">
        <v>0.13677419354838699</v>
      </c>
      <c r="F28" s="10">
        <v>44.493899317322018</v>
      </c>
      <c r="G28" s="10">
        <v>49.846261473581279</v>
      </c>
      <c r="H28" s="10">
        <f t="shared" si="0"/>
        <v>-53.476934984451681</v>
      </c>
    </row>
    <row r="29" spans="1:8">
      <c r="A29">
        <v>2006</v>
      </c>
      <c r="B29" s="22">
        <v>2</v>
      </c>
      <c r="C29" s="10">
        <v>7.7254420365660401</v>
      </c>
      <c r="D29" s="26">
        <v>112</v>
      </c>
      <c r="E29" s="19">
        <v>0.17</v>
      </c>
      <c r="F29" s="10">
        <v>58.560037606915046</v>
      </c>
      <c r="G29" s="10">
        <v>79.581498539959824</v>
      </c>
      <c r="H29" s="10">
        <f t="shared" si="0"/>
        <v>-26.311536146874872</v>
      </c>
    </row>
    <row r="30" spans="1:8">
      <c r="A30">
        <v>2006</v>
      </c>
      <c r="B30" s="22">
        <v>3</v>
      </c>
      <c r="C30" s="10">
        <v>12.2206369039938</v>
      </c>
      <c r="D30" s="26">
        <v>117</v>
      </c>
      <c r="E30" s="19">
        <v>0.192903225806452</v>
      </c>
      <c r="F30" s="10">
        <v>76.777173482228022</v>
      </c>
      <c r="G30" s="10">
        <v>80.753320730266125</v>
      </c>
      <c r="H30" s="10">
        <f t="shared" si="0"/>
        <v>-40.723397438300594</v>
      </c>
    </row>
    <row r="31" spans="1:8">
      <c r="A31">
        <v>2006</v>
      </c>
      <c r="B31" s="22">
        <v>4</v>
      </c>
      <c r="C31" s="10">
        <v>23.615746350750701</v>
      </c>
      <c r="D31" s="26">
        <v>136</v>
      </c>
      <c r="E31" s="19">
        <v>0.21240000000000001</v>
      </c>
      <c r="F31" s="10">
        <v>108.11491517950452</v>
      </c>
      <c r="G31" s="10">
        <v>58.307602208014629</v>
      </c>
      <c r="H31" s="10">
        <f t="shared" si="0"/>
        <v>-30.634917387519152</v>
      </c>
    </row>
    <row r="32" spans="1:8">
      <c r="A32">
        <v>2006</v>
      </c>
      <c r="B32" s="22">
        <v>5</v>
      </c>
      <c r="C32" s="10">
        <v>18.9123833578712</v>
      </c>
      <c r="D32" s="26">
        <v>103</v>
      </c>
      <c r="E32" s="19">
        <v>0.220322580645161</v>
      </c>
      <c r="F32" s="10">
        <v>90.843415868022021</v>
      </c>
      <c r="G32" s="10">
        <v>-1.4074199934800236</v>
      </c>
      <c r="H32" s="10">
        <f t="shared" si="0"/>
        <v>13.343681544812842</v>
      </c>
    </row>
    <row r="33" spans="1:8">
      <c r="A33">
        <v>2006</v>
      </c>
      <c r="B33" s="22">
        <v>6</v>
      </c>
      <c r="C33" s="10">
        <v>8.4050456989318505</v>
      </c>
      <c r="D33" s="26">
        <v>64</v>
      </c>
      <c r="E33" s="19">
        <v>0.21566666666666701</v>
      </c>
      <c r="F33" s="10">
        <v>54.023668340581537</v>
      </c>
      <c r="G33" s="10">
        <v>-32.326901472964153</v>
      </c>
      <c r="H33" s="10">
        <f t="shared" si="0"/>
        <v>42.087566465715952</v>
      </c>
    </row>
    <row r="34" spans="1:8">
      <c r="A34">
        <v>2006</v>
      </c>
      <c r="B34" s="22">
        <v>7</v>
      </c>
      <c r="C34" s="10">
        <v>4.9069967631233302</v>
      </c>
      <c r="D34" s="26">
        <v>0</v>
      </c>
      <c r="E34" s="19">
        <v>0.15677419354838701</v>
      </c>
      <c r="F34" s="10">
        <v>1.7415051885930382</v>
      </c>
      <c r="G34" s="10">
        <v>-34.624914434513308</v>
      </c>
      <c r="H34" s="10">
        <f t="shared" si="0"/>
        <v>32.726635052371883</v>
      </c>
    </row>
    <row r="35" spans="1:8">
      <c r="A35">
        <v>2006</v>
      </c>
      <c r="B35" s="22">
        <v>8</v>
      </c>
      <c r="C35" s="10">
        <v>4.4980803661963904</v>
      </c>
      <c r="D35" s="26">
        <v>-46</v>
      </c>
      <c r="E35" s="19">
        <v>8.0838709677419407E-2</v>
      </c>
      <c r="F35" s="10">
        <v>-34.711487250676953</v>
      </c>
      <c r="G35" s="10">
        <v>-34.623761801400391</v>
      </c>
      <c r="H35" s="10">
        <f t="shared" si="0"/>
        <v>23.254410342399922</v>
      </c>
    </row>
    <row r="36" spans="1:8">
      <c r="A36">
        <v>2006</v>
      </c>
      <c r="B36" s="22">
        <v>9</v>
      </c>
      <c r="C36" s="10">
        <v>4.5879430421339702</v>
      </c>
      <c r="D36" s="26">
        <v>-69</v>
      </c>
      <c r="E36" s="19">
        <v>3.9699999999999999E-2</v>
      </c>
      <c r="F36" s="10">
        <v>-46.634931795504457</v>
      </c>
      <c r="G36" s="10">
        <v>-34.609541402080652</v>
      </c>
      <c r="H36" s="10">
        <f t="shared" si="0"/>
        <v>12.204773197585112</v>
      </c>
    </row>
    <row r="37" spans="1:8">
      <c r="A37">
        <v>2006</v>
      </c>
      <c r="B37" s="22">
        <v>10</v>
      </c>
      <c r="C37" s="10">
        <v>4.9410731295339101</v>
      </c>
      <c r="D37" s="26">
        <v>-67</v>
      </c>
      <c r="E37" s="19">
        <v>4.5935483870967797E-2</v>
      </c>
      <c r="F37" s="10">
        <v>-35.915197987728476</v>
      </c>
      <c r="G37" s="10">
        <v>-33.842023461514742</v>
      </c>
      <c r="H37" s="10">
        <f t="shared" si="0"/>
        <v>2.7112859653722552</v>
      </c>
    </row>
    <row r="38" spans="1:8">
      <c r="A38">
        <v>2006</v>
      </c>
      <c r="B38" s="22">
        <v>11</v>
      </c>
      <c r="C38" s="10">
        <v>4.6085537476242298</v>
      </c>
      <c r="D38" s="26">
        <v>-30</v>
      </c>
      <c r="E38" s="19">
        <v>8.9233333333333303E-2</v>
      </c>
      <c r="F38" s="10">
        <v>-20.95037052966498</v>
      </c>
      <c r="G38" s="10">
        <v>-28.220045917886942</v>
      </c>
      <c r="H38" s="10">
        <f t="shared" si="0"/>
        <v>19.081183114218589</v>
      </c>
    </row>
    <row r="39" spans="1:8">
      <c r="A39">
        <v>2006</v>
      </c>
      <c r="B39" s="22">
        <v>12</v>
      </c>
      <c r="C39" s="10">
        <v>5.2222031524211898</v>
      </c>
      <c r="D39" s="26">
        <v>-14</v>
      </c>
      <c r="E39" s="19">
        <v>0.130322580645161</v>
      </c>
      <c r="F39" s="10">
        <v>-2.449113012944963</v>
      </c>
      <c r="G39" s="10">
        <v>-1.3902718468338247</v>
      </c>
      <c r="H39" s="10">
        <f t="shared" si="0"/>
        <v>-10.290937720866374</v>
      </c>
    </row>
    <row r="40" spans="1:8">
      <c r="A40">
        <v>2007</v>
      </c>
      <c r="B40" s="22">
        <v>1</v>
      </c>
      <c r="C40" s="10">
        <v>5.3372108890568901</v>
      </c>
      <c r="D40" s="26">
        <v>31</v>
      </c>
      <c r="E40" s="19">
        <v>0.15645161290322601</v>
      </c>
      <c r="F40" s="10">
        <v>12.107291065503034</v>
      </c>
      <c r="G40" s="10">
        <v>41.365298543721622</v>
      </c>
      <c r="H40" s="10">
        <f t="shared" si="0"/>
        <v>-22.629041222127881</v>
      </c>
    </row>
    <row r="41" spans="1:8">
      <c r="A41">
        <v>2007</v>
      </c>
      <c r="B41" s="22">
        <v>2</v>
      </c>
      <c r="C41" s="10">
        <v>4.8668745897689396</v>
      </c>
      <c r="D41" s="26">
        <v>58</v>
      </c>
      <c r="E41" s="19">
        <v>0.17964285714285699</v>
      </c>
      <c r="F41" s="10">
        <v>21.549533930712045</v>
      </c>
      <c r="G41" s="10">
        <v>72.040120723185879</v>
      </c>
      <c r="H41" s="10">
        <f t="shared" si="0"/>
        <v>-35.769297511040783</v>
      </c>
    </row>
    <row r="42" spans="1:8">
      <c r="A42">
        <v>2007</v>
      </c>
      <c r="B42" s="22">
        <v>3</v>
      </c>
      <c r="C42" s="10">
        <v>5.7163104653745798</v>
      </c>
      <c r="D42" s="26">
        <v>57</v>
      </c>
      <c r="E42" s="19">
        <v>0.21129032258064501</v>
      </c>
      <c r="F42" s="10">
        <v>34.46751136974504</v>
      </c>
      <c r="G42" s="10">
        <v>66.859068910626476</v>
      </c>
      <c r="H42" s="10">
        <f t="shared" si="0"/>
        <v>-44.537870602952161</v>
      </c>
    </row>
    <row r="43" spans="1:8">
      <c r="A43">
        <v>2007</v>
      </c>
      <c r="B43" s="22">
        <v>4</v>
      </c>
      <c r="C43" s="10">
        <v>4.8847372011938397</v>
      </c>
      <c r="D43" s="26">
        <v>61</v>
      </c>
      <c r="E43" s="19">
        <v>0.23</v>
      </c>
      <c r="F43" s="10">
        <v>39.359773316388043</v>
      </c>
      <c r="G43" s="10">
        <v>46.356209620526883</v>
      </c>
      <c r="H43" s="10">
        <f t="shared" si="0"/>
        <v>-24.945982936914923</v>
      </c>
    </row>
    <row r="44" spans="1:8">
      <c r="A44">
        <v>2007</v>
      </c>
      <c r="B44" s="22">
        <v>5</v>
      </c>
      <c r="C44" s="10">
        <v>5.0986763241828399</v>
      </c>
      <c r="D44" s="26">
        <v>61</v>
      </c>
      <c r="E44" s="19">
        <v>0.200645161290323</v>
      </c>
      <c r="F44" s="10">
        <v>25.164115418509027</v>
      </c>
      <c r="G44" s="10">
        <v>3.6503577931711071</v>
      </c>
      <c r="H44" s="10">
        <f t="shared" si="0"/>
        <v>31.984881627029541</v>
      </c>
    </row>
    <row r="45" spans="1:8">
      <c r="A45">
        <v>2007</v>
      </c>
      <c r="B45" s="22">
        <v>6</v>
      </c>
      <c r="C45" s="10">
        <v>3.61676659943247</v>
      </c>
      <c r="D45" s="26">
        <v>32</v>
      </c>
      <c r="E45" s="19">
        <v>0.15233333333333299</v>
      </c>
      <c r="F45" s="10">
        <v>-2.5684088351949583</v>
      </c>
      <c r="G45" s="10">
        <v>-26.02303480642567</v>
      </c>
      <c r="H45" s="10">
        <f t="shared" si="0"/>
        <v>60.439110308287297</v>
      </c>
    </row>
    <row r="46" spans="1:8">
      <c r="A46">
        <v>2007</v>
      </c>
      <c r="B46" s="22">
        <v>7</v>
      </c>
      <c r="C46" s="10">
        <v>3.6142246124219999</v>
      </c>
      <c r="D46" s="26">
        <v>-49</v>
      </c>
      <c r="E46" s="19">
        <v>8.06774193548387E-2</v>
      </c>
      <c r="F46" s="10">
        <v>-40.66856434768647</v>
      </c>
      <c r="G46" s="10">
        <v>-34.625064434512083</v>
      </c>
      <c r="H46" s="10">
        <f t="shared" si="0"/>
        <v>26.212951362843711</v>
      </c>
    </row>
    <row r="47" spans="1:8">
      <c r="A47">
        <v>2007</v>
      </c>
      <c r="B47" s="22">
        <v>8</v>
      </c>
      <c r="C47" s="10">
        <v>3.72539875783652</v>
      </c>
      <c r="D47" s="26">
        <v>-70</v>
      </c>
      <c r="E47" s="19">
        <v>2.6090322580645201E-2</v>
      </c>
      <c r="F47" s="10">
        <v>-61.71949143700698</v>
      </c>
      <c r="G47" s="10">
        <v>-34.624252976172187</v>
      </c>
      <c r="H47" s="10">
        <f t="shared" si="0"/>
        <v>26.317654090598523</v>
      </c>
    </row>
    <row r="48" spans="1:8">
      <c r="A48">
        <v>2007</v>
      </c>
      <c r="B48" s="22">
        <v>9</v>
      </c>
      <c r="C48" s="10">
        <v>3.8908889824530499</v>
      </c>
      <c r="D48" s="26">
        <v>-95</v>
      </c>
      <c r="E48" s="19">
        <v>9.2753333333333297E-4</v>
      </c>
      <c r="F48" s="10">
        <v>-68.979147142211474</v>
      </c>
      <c r="G48" s="10">
        <v>-34.616093543280982</v>
      </c>
      <c r="H48" s="10">
        <f t="shared" si="0"/>
        <v>8.594313152159117</v>
      </c>
    </row>
    <row r="49" spans="1:8">
      <c r="A49">
        <v>2007</v>
      </c>
      <c r="B49" s="22">
        <v>10</v>
      </c>
      <c r="C49" s="10">
        <v>4.6429049234413498</v>
      </c>
      <c r="D49" s="26">
        <v>-108</v>
      </c>
      <c r="E49" s="19">
        <v>1.39032258064516E-2</v>
      </c>
      <c r="F49" s="10">
        <v>-52.089711795731972</v>
      </c>
      <c r="G49" s="10">
        <v>-33.94345795254776</v>
      </c>
      <c r="H49" s="10">
        <f t="shared" si="0"/>
        <v>-21.980733477526712</v>
      </c>
    </row>
    <row r="50" spans="1:8">
      <c r="A50">
        <v>2007</v>
      </c>
      <c r="B50" s="22">
        <v>11</v>
      </c>
      <c r="C50" s="10">
        <v>4.4395459626040301</v>
      </c>
      <c r="D50" s="26">
        <v>-67</v>
      </c>
      <c r="E50" s="19">
        <v>4.7566666666666702E-2</v>
      </c>
      <c r="F50" s="10">
        <v>-34.833806392700467</v>
      </c>
      <c r="G50" s="10">
        <v>-30.202564434904129</v>
      </c>
      <c r="H50" s="10">
        <f t="shared" si="0"/>
        <v>-2.0111958390620721</v>
      </c>
    </row>
    <row r="51" spans="1:8">
      <c r="A51">
        <v>2007</v>
      </c>
      <c r="B51" s="22">
        <v>12</v>
      </c>
      <c r="C51" s="10">
        <v>4.6088285570307699</v>
      </c>
      <c r="D51" s="26">
        <v>-29</v>
      </c>
      <c r="E51" s="19">
        <v>8.0387096774193603E-2</v>
      </c>
      <c r="F51" s="10">
        <v>-21.782540177234978</v>
      </c>
      <c r="G51" s="10">
        <v>-2.9876014578582737</v>
      </c>
      <c r="H51" s="10">
        <f t="shared" si="0"/>
        <v>-4.3102454616809407</v>
      </c>
    </row>
    <row r="52" spans="1:8">
      <c r="A52">
        <v>2008</v>
      </c>
      <c r="B52" s="22">
        <v>1</v>
      </c>
      <c r="C52" s="10">
        <v>4.3234389883421702</v>
      </c>
      <c r="D52" s="26">
        <v>37</v>
      </c>
      <c r="E52" s="19">
        <v>0.10958064516129</v>
      </c>
      <c r="F52" s="10">
        <v>-12.103739011547958</v>
      </c>
      <c r="G52" s="10">
        <v>47.812024423561127</v>
      </c>
      <c r="H52" s="10">
        <f t="shared" si="0"/>
        <v>1.1821339428255442</v>
      </c>
    </row>
    <row r="53" spans="1:8">
      <c r="A53">
        <v>2008</v>
      </c>
      <c r="B53" s="22">
        <v>2</v>
      </c>
      <c r="C53" s="10">
        <v>4.0166142859437004</v>
      </c>
      <c r="D53" s="26">
        <v>85</v>
      </c>
      <c r="E53" s="19">
        <v>0.136896551724138</v>
      </c>
      <c r="F53" s="10">
        <v>1.2114117791960268</v>
      </c>
      <c r="G53" s="10">
        <v>95.67700969057573</v>
      </c>
      <c r="H53" s="10">
        <f t="shared" si="0"/>
        <v>-12.025318021495892</v>
      </c>
    </row>
    <row r="54" spans="1:8">
      <c r="A54">
        <v>2008</v>
      </c>
      <c r="B54" s="22">
        <v>3</v>
      </c>
      <c r="C54" s="10">
        <v>5.7461272859838397</v>
      </c>
      <c r="D54" s="26">
        <v>82</v>
      </c>
      <c r="E54" s="19">
        <v>0.16677419354838699</v>
      </c>
      <c r="F54" s="10">
        <v>27.952583735258543</v>
      </c>
      <c r="G54" s="10">
        <v>84.858668850785079</v>
      </c>
      <c r="H54" s="10">
        <f t="shared" si="0"/>
        <v>-30.978026779592014</v>
      </c>
    </row>
    <row r="55" spans="1:8">
      <c r="A55">
        <v>2008</v>
      </c>
      <c r="B55" s="22">
        <v>4</v>
      </c>
      <c r="C55" s="10">
        <v>5.72565398519684</v>
      </c>
      <c r="D55" s="26">
        <v>81</v>
      </c>
      <c r="E55" s="19">
        <v>0.181666666666667</v>
      </c>
      <c r="F55" s="10">
        <v>38.792985574585543</v>
      </c>
      <c r="G55" s="10">
        <v>65.74203177811043</v>
      </c>
      <c r="H55" s="10">
        <f t="shared" si="0"/>
        <v>-23.716684019362646</v>
      </c>
    </row>
    <row r="56" spans="1:8">
      <c r="A56">
        <v>2008</v>
      </c>
      <c r="B56" s="22">
        <v>5</v>
      </c>
      <c r="C56" s="10">
        <v>9.38803894611444</v>
      </c>
      <c r="D56" s="26">
        <v>72</v>
      </c>
      <c r="E56" s="19">
        <v>0.171612903225806</v>
      </c>
      <c r="F56" s="10">
        <v>34.577036794207544</v>
      </c>
      <c r="G56" s="10">
        <v>8.4012911149137253</v>
      </c>
      <c r="H56" s="10">
        <f t="shared" si="0"/>
        <v>28.850059187652924</v>
      </c>
    </row>
    <row r="57" spans="1:8">
      <c r="A57">
        <v>2008</v>
      </c>
      <c r="B57" s="22">
        <v>6</v>
      </c>
      <c r="C57" s="10">
        <v>7.3003118846534196</v>
      </c>
      <c r="D57" s="26">
        <v>35</v>
      </c>
      <c r="E57" s="19">
        <v>0.18333333333333299</v>
      </c>
      <c r="F57" s="10">
        <v>20.152965177611037</v>
      </c>
      <c r="G57" s="10">
        <v>-26.1558940669529</v>
      </c>
      <c r="H57" s="10">
        <f t="shared" si="0"/>
        <v>40.819595556008537</v>
      </c>
    </row>
    <row r="58" spans="1:8">
      <c r="A58">
        <v>2008</v>
      </c>
      <c r="B58" s="22">
        <v>7</v>
      </c>
      <c r="C58" s="10">
        <v>4.4001108127659796</v>
      </c>
      <c r="D58" s="26">
        <v>-39</v>
      </c>
      <c r="E58" s="19">
        <v>0.13316129032258101</v>
      </c>
      <c r="F58" s="10">
        <v>-25.778497242746454</v>
      </c>
      <c r="G58" s="10">
        <v>-34.623175545627525</v>
      </c>
      <c r="H58" s="10">
        <f t="shared" si="0"/>
        <v>21.268511498051396</v>
      </c>
    </row>
    <row r="59" spans="1:8">
      <c r="A59">
        <v>2008</v>
      </c>
      <c r="B59" s="22">
        <v>8</v>
      </c>
      <c r="C59" s="10">
        <v>4.50659945779904</v>
      </c>
      <c r="D59" s="26">
        <v>-73</v>
      </c>
      <c r="E59" s="19">
        <v>6.8677419354838704E-2</v>
      </c>
      <c r="F59" s="10">
        <v>-53.759103074598954</v>
      </c>
      <c r="G59" s="10">
        <v>-34.624506882424534</v>
      </c>
      <c r="H59" s="10">
        <f t="shared" si="0"/>
        <v>15.314932537668646</v>
      </c>
    </row>
    <row r="60" spans="1:8">
      <c r="A60">
        <v>2008</v>
      </c>
      <c r="B60" s="22">
        <v>9</v>
      </c>
      <c r="C60" s="10">
        <v>4.1134846017479596</v>
      </c>
      <c r="D60" s="26">
        <v>-86</v>
      </c>
      <c r="E60" s="19">
        <v>3.4299999999999997E-2</v>
      </c>
      <c r="F60" s="10">
        <v>-65.102881523675478</v>
      </c>
      <c r="G60" s="10">
        <v>-34.621980030563648</v>
      </c>
      <c r="H60" s="10">
        <f t="shared" si="0"/>
        <v>13.690561554239125</v>
      </c>
    </row>
    <row r="61" spans="1:8">
      <c r="A61">
        <v>2008</v>
      </c>
      <c r="B61" s="22">
        <v>10</v>
      </c>
      <c r="C61" s="10">
        <v>4.7451340226730903</v>
      </c>
      <c r="D61" s="26">
        <v>-78</v>
      </c>
      <c r="E61" s="19">
        <v>4.2838709677419401E-2</v>
      </c>
      <c r="F61" s="10">
        <v>-55.883232480327479</v>
      </c>
      <c r="G61" s="10">
        <v>-33.836545915498597</v>
      </c>
      <c r="H61" s="10">
        <f t="shared" si="0"/>
        <v>11.67693968614865</v>
      </c>
    </row>
    <row r="62" spans="1:8">
      <c r="A62">
        <v>2008</v>
      </c>
      <c r="B62" s="22">
        <v>11</v>
      </c>
      <c r="C62" s="10">
        <v>4.4931337968787304</v>
      </c>
      <c r="D62" s="26">
        <v>-63</v>
      </c>
      <c r="E62" s="19">
        <v>8.2333333333333397E-2</v>
      </c>
      <c r="F62" s="10">
        <v>-33.527538557224972</v>
      </c>
      <c r="G62" s="10">
        <v>-29.487240360987659</v>
      </c>
      <c r="H62" s="10">
        <f t="shared" si="0"/>
        <v>-6.7554415120699929E-2</v>
      </c>
    </row>
    <row r="63" spans="1:8">
      <c r="A63">
        <v>2008</v>
      </c>
      <c r="B63" s="22">
        <v>12</v>
      </c>
      <c r="C63" s="10">
        <v>4.3489962631501102</v>
      </c>
      <c r="D63" s="26">
        <v>-26</v>
      </c>
      <c r="E63" s="19">
        <v>0.115483870967742</v>
      </c>
      <c r="F63" s="10">
        <v>-26.878818200071464</v>
      </c>
      <c r="G63" s="10">
        <v>-6.769953317255073</v>
      </c>
      <c r="H63" s="10">
        <f t="shared" si="0"/>
        <v>7.5332876463587937</v>
      </c>
    </row>
    <row r="64" spans="1:8">
      <c r="A64">
        <v>2009</v>
      </c>
      <c r="B64" s="22">
        <v>1</v>
      </c>
      <c r="C64" s="10">
        <v>4.3575153547527501</v>
      </c>
      <c r="D64" s="26">
        <v>17</v>
      </c>
      <c r="E64" s="19">
        <v>0.146774193548387</v>
      </c>
      <c r="F64" s="10">
        <v>-3.9016542185634648</v>
      </c>
      <c r="G64" s="10">
        <v>46.54694292740318</v>
      </c>
      <c r="H64" s="10">
        <f t="shared" si="0"/>
        <v>-25.792062902388103</v>
      </c>
    </row>
    <row r="65" spans="1:8">
      <c r="A65">
        <v>2009</v>
      </c>
      <c r="B65" s="22">
        <v>2</v>
      </c>
      <c r="C65" s="10">
        <v>3.7053651520999802</v>
      </c>
      <c r="D65" s="26">
        <v>28</v>
      </c>
      <c r="E65" s="19">
        <v>0.17857142857142899</v>
      </c>
      <c r="F65" s="10">
        <v>13.394885048341024</v>
      </c>
      <c r="G65" s="10">
        <v>53.991854081178431</v>
      </c>
      <c r="H65" s="10">
        <f t="shared" ref="H65:H107" si="1">D65-E65-F65-G65</f>
        <v>-39.565310558090886</v>
      </c>
    </row>
    <row r="66" spans="1:8">
      <c r="A66">
        <v>2009</v>
      </c>
      <c r="B66" s="22">
        <v>3</v>
      </c>
      <c r="C66" s="10">
        <v>5.15830996540135</v>
      </c>
      <c r="D66" s="26">
        <v>73</v>
      </c>
      <c r="E66" s="19">
        <v>0.21032258064516099</v>
      </c>
      <c r="F66" s="10">
        <v>36.72235967336303</v>
      </c>
      <c r="G66" s="10">
        <v>50.426772603403634</v>
      </c>
      <c r="H66" s="10">
        <f t="shared" si="1"/>
        <v>-14.359454857411819</v>
      </c>
    </row>
    <row r="67" spans="1:8">
      <c r="A67">
        <v>2009</v>
      </c>
      <c r="B67" s="22">
        <v>4</v>
      </c>
      <c r="C67" s="10">
        <v>8.2855036070882893</v>
      </c>
      <c r="D67" s="26">
        <v>87</v>
      </c>
      <c r="E67" s="19">
        <v>0.226333333333333</v>
      </c>
      <c r="F67" s="10">
        <v>49.476505322107528</v>
      </c>
      <c r="G67" s="10">
        <v>39.103498544295675</v>
      </c>
      <c r="H67" s="10">
        <f t="shared" si="1"/>
        <v>-1.8063371997365323</v>
      </c>
    </row>
    <row r="68" spans="1:8">
      <c r="A68">
        <v>2009</v>
      </c>
      <c r="B68" s="22">
        <v>5</v>
      </c>
      <c r="C68" s="10">
        <v>10.2399481063789</v>
      </c>
      <c r="D68" s="26">
        <v>73</v>
      </c>
      <c r="E68" s="19">
        <v>0.22935483870967799</v>
      </c>
      <c r="F68" s="10">
        <v>50.80165184710205</v>
      </c>
      <c r="G68" s="10">
        <v>0.36943186817033613</v>
      </c>
      <c r="H68" s="10">
        <f t="shared" si="1"/>
        <v>21.59956144601793</v>
      </c>
    </row>
    <row r="69" spans="1:8">
      <c r="A69">
        <v>2009</v>
      </c>
      <c r="B69" s="22">
        <v>6</v>
      </c>
      <c r="C69" s="10">
        <v>10.358940579409399</v>
      </c>
      <c r="D69" s="26">
        <v>51</v>
      </c>
      <c r="E69" s="19">
        <v>0.225333333333334</v>
      </c>
      <c r="F69" s="10">
        <v>50.101573637861009</v>
      </c>
      <c r="G69" s="10">
        <v>-30.052297767317619</v>
      </c>
      <c r="H69" s="10">
        <f t="shared" si="1"/>
        <v>30.725390796123278</v>
      </c>
    </row>
    <row r="70" spans="1:8">
      <c r="A70">
        <v>2009</v>
      </c>
      <c r="B70" s="22">
        <v>7</v>
      </c>
      <c r="C70" s="10">
        <v>6.13800549970549</v>
      </c>
      <c r="D70" s="26">
        <v>-5</v>
      </c>
      <c r="E70" s="19">
        <v>0.20516129032258101</v>
      </c>
      <c r="F70" s="10">
        <v>14.249990638278035</v>
      </c>
      <c r="G70" s="10">
        <v>-34.624785730809691</v>
      </c>
      <c r="H70" s="10">
        <f t="shared" si="1"/>
        <v>15.169633802209077</v>
      </c>
    </row>
    <row r="71" spans="1:8">
      <c r="A71">
        <v>2009</v>
      </c>
      <c r="B71" s="22">
        <v>8</v>
      </c>
      <c r="C71" s="10">
        <v>4.2497488459793002</v>
      </c>
      <c r="D71" s="26">
        <v>-31</v>
      </c>
      <c r="E71" s="19">
        <v>0.14032258064516101</v>
      </c>
      <c r="F71" s="10">
        <v>-20.281287234619953</v>
      </c>
      <c r="G71" s="10">
        <v>-34.624350545617993</v>
      </c>
      <c r="H71" s="10">
        <f t="shared" si="1"/>
        <v>23.765315199592784</v>
      </c>
    </row>
    <row r="72" spans="1:8">
      <c r="A72">
        <v>2009</v>
      </c>
      <c r="B72" s="22">
        <v>9</v>
      </c>
      <c r="C72" s="10">
        <v>4.2169503433091204</v>
      </c>
      <c r="D72" s="26">
        <v>-76</v>
      </c>
      <c r="E72" s="19">
        <v>9.1166666666666701E-2</v>
      </c>
      <c r="F72" s="10">
        <v>-42.02060265611297</v>
      </c>
      <c r="G72" s="10">
        <v>-34.623330059506053</v>
      </c>
      <c r="H72" s="10">
        <f t="shared" si="1"/>
        <v>0.55276604895235693</v>
      </c>
    </row>
    <row r="73" spans="1:8">
      <c r="A73">
        <v>2009</v>
      </c>
      <c r="B73" s="22">
        <v>10</v>
      </c>
      <c r="C73" s="10">
        <v>5.2605390646330896</v>
      </c>
      <c r="D73" s="26">
        <v>-51</v>
      </c>
      <c r="E73" s="19">
        <v>8.9516129032258099E-2</v>
      </c>
      <c r="F73" s="10">
        <v>-34.868569459557477</v>
      </c>
      <c r="G73" s="10">
        <v>-31.27125934191416</v>
      </c>
      <c r="H73" s="10">
        <f t="shared" si="1"/>
        <v>15.050312672439382</v>
      </c>
    </row>
    <row r="74" spans="1:8">
      <c r="A74">
        <v>2009</v>
      </c>
      <c r="B74" s="22">
        <v>11</v>
      </c>
      <c r="C74" s="10">
        <v>4.7239736983697398</v>
      </c>
      <c r="D74" s="26">
        <v>-53</v>
      </c>
      <c r="E74" s="19">
        <v>0.12366666666666699</v>
      </c>
      <c r="F74" s="10">
        <v>-25.383709004009461</v>
      </c>
      <c r="G74" s="10">
        <v>-27.751645919313482</v>
      </c>
      <c r="H74" s="10">
        <f t="shared" si="1"/>
        <v>1.1688256656277929E-2</v>
      </c>
    </row>
    <row r="75" spans="1:8">
      <c r="A75">
        <v>2009</v>
      </c>
      <c r="B75" s="22">
        <v>12</v>
      </c>
      <c r="C75" s="10">
        <v>5.1029358699841598</v>
      </c>
      <c r="D75" s="26">
        <v>-34</v>
      </c>
      <c r="E75" s="19">
        <v>0.152258064516129</v>
      </c>
      <c r="F75" s="10">
        <v>-17.813960213833468</v>
      </c>
      <c r="G75" s="10">
        <v>-10.933116275552374</v>
      </c>
      <c r="H75" s="10">
        <f t="shared" si="1"/>
        <v>-5.4051815751302836</v>
      </c>
    </row>
    <row r="76" spans="1:8">
      <c r="A76">
        <v>2010</v>
      </c>
      <c r="B76" s="22">
        <v>1</v>
      </c>
      <c r="C76" s="10">
        <v>5.6013027287388804</v>
      </c>
      <c r="D76" s="26">
        <v>-11</v>
      </c>
      <c r="E76" s="19">
        <v>0.176774193548387</v>
      </c>
      <c r="F76" s="10">
        <v>-0.58794379392796259</v>
      </c>
      <c r="G76" s="10">
        <v>23.918535552525075</v>
      </c>
      <c r="H76" s="10">
        <f t="shared" si="1"/>
        <v>-34.507365952145499</v>
      </c>
    </row>
    <row r="77" spans="1:8">
      <c r="A77">
        <v>2010</v>
      </c>
      <c r="B77" s="22">
        <v>2</v>
      </c>
      <c r="C77" s="10">
        <v>4.9053479066841099</v>
      </c>
      <c r="D77" s="26">
        <v>30</v>
      </c>
      <c r="E77" s="19">
        <v>0.19821428571428601</v>
      </c>
      <c r="F77" s="10">
        <v>17.02637659903354</v>
      </c>
      <c r="G77" s="10">
        <v>47.654691095351978</v>
      </c>
      <c r="H77" s="10">
        <f t="shared" si="1"/>
        <v>-34.879281980099805</v>
      </c>
    </row>
    <row r="78" spans="1:8">
      <c r="A78">
        <v>2010</v>
      </c>
      <c r="B78" s="22">
        <v>3</v>
      </c>
      <c r="C78" s="10">
        <v>5.8568754768182201</v>
      </c>
      <c r="D78" s="26">
        <v>64</v>
      </c>
      <c r="E78" s="19">
        <v>0.22064516129032299</v>
      </c>
      <c r="F78" s="10">
        <v>39.972464458328545</v>
      </c>
      <c r="G78" s="10">
        <v>31.198957778533526</v>
      </c>
      <c r="H78" s="10">
        <f t="shared" si="1"/>
        <v>-7.3920673981523919</v>
      </c>
    </row>
    <row r="79" spans="1:8">
      <c r="A79">
        <v>2010</v>
      </c>
      <c r="B79" s="22">
        <v>4</v>
      </c>
      <c r="C79" s="10">
        <v>5.6926768564124099</v>
      </c>
      <c r="D79" s="26">
        <v>35</v>
      </c>
      <c r="E79" s="19">
        <v>0.23</v>
      </c>
      <c r="F79" s="10">
        <v>53.459278003555539</v>
      </c>
      <c r="G79" s="10">
        <v>15.086891149403126</v>
      </c>
      <c r="H79" s="10">
        <f t="shared" si="1"/>
        <v>-33.776169152958659</v>
      </c>
    </row>
    <row r="80" spans="1:8">
      <c r="A80">
        <v>2010</v>
      </c>
      <c r="B80" s="22">
        <v>5</v>
      </c>
      <c r="C80" s="10">
        <v>7.0495483011884703</v>
      </c>
      <c r="D80" s="26">
        <v>55</v>
      </c>
      <c r="E80" s="19">
        <v>0.21354838709677401</v>
      </c>
      <c r="F80" s="10">
        <v>55.920046464783042</v>
      </c>
      <c r="G80" s="10">
        <v>-10.054619990716475</v>
      </c>
      <c r="H80" s="10">
        <f t="shared" si="1"/>
        <v>8.9210251388366615</v>
      </c>
    </row>
    <row r="81" spans="1:8">
      <c r="A81">
        <v>2010</v>
      </c>
      <c r="B81" s="22">
        <v>6</v>
      </c>
      <c r="C81" s="10">
        <v>10.639246174077099</v>
      </c>
      <c r="D81" s="26">
        <v>56</v>
      </c>
      <c r="E81" s="19">
        <v>0.21433333333333299</v>
      </c>
      <c r="F81" s="10">
        <v>52.297328086433538</v>
      </c>
      <c r="G81" s="10">
        <v>-29.020605176123894</v>
      </c>
      <c r="H81" s="10">
        <f t="shared" si="1"/>
        <v>32.50894375635702</v>
      </c>
    </row>
    <row r="82" spans="1:8">
      <c r="A82">
        <v>2010</v>
      </c>
      <c r="B82" s="22">
        <v>7</v>
      </c>
      <c r="C82" s="10">
        <v>4.2378221177356004</v>
      </c>
      <c r="D82" s="26">
        <v>5</v>
      </c>
      <c r="E82" s="19">
        <v>0.18677419354838701</v>
      </c>
      <c r="F82" s="10">
        <v>4.9877315567200355</v>
      </c>
      <c r="G82" s="10">
        <v>-34.62469036044584</v>
      </c>
      <c r="H82" s="10">
        <f t="shared" si="1"/>
        <v>34.450184610177416</v>
      </c>
    </row>
    <row r="83" spans="1:8">
      <c r="A83">
        <v>2010</v>
      </c>
      <c r="B83" s="22">
        <v>8</v>
      </c>
      <c r="C83" s="10">
        <v>3.7066567563107</v>
      </c>
      <c r="D83" s="26">
        <v>-50</v>
      </c>
      <c r="E83" s="19">
        <v>0.121870967741935</v>
      </c>
      <c r="F83" s="10">
        <v>-27.366425012477976</v>
      </c>
      <c r="G83" s="10">
        <v>-34.624528352331644</v>
      </c>
      <c r="H83" s="10">
        <f t="shared" si="1"/>
        <v>11.869082397067686</v>
      </c>
    </row>
    <row r="84" spans="1:8">
      <c r="A84">
        <v>2010</v>
      </c>
      <c r="B84" s="22">
        <v>9</v>
      </c>
      <c r="C84" s="10">
        <v>4.20870606111301</v>
      </c>
      <c r="D84" s="26">
        <v>-63</v>
      </c>
      <c r="E84" s="19">
        <v>6.9433333333333305E-2</v>
      </c>
      <c r="F84" s="10">
        <v>-41.449254015458962</v>
      </c>
      <c r="G84" s="10">
        <v>-34.622659341902335</v>
      </c>
      <c r="H84" s="10">
        <f t="shared" si="1"/>
        <v>13.00248002402796</v>
      </c>
    </row>
    <row r="85" spans="1:8">
      <c r="A85">
        <v>2010</v>
      </c>
      <c r="B85" s="22">
        <v>10</v>
      </c>
      <c r="C85" s="10">
        <v>5.1412717821960596</v>
      </c>
      <c r="D85" s="26">
        <v>-74</v>
      </c>
      <c r="E85" s="19">
        <v>5.7225806451612897E-2</v>
      </c>
      <c r="F85" s="10">
        <v>-39.819854320680463</v>
      </c>
      <c r="G85" s="10">
        <v>-33.943321842296655</v>
      </c>
      <c r="H85" s="10">
        <f t="shared" si="1"/>
        <v>-0.29404964347449436</v>
      </c>
    </row>
    <row r="86" spans="1:8">
      <c r="A86">
        <v>2010</v>
      </c>
      <c r="B86" s="22">
        <v>11</v>
      </c>
      <c r="C86" s="10">
        <v>4.7693172504483403</v>
      </c>
      <c r="D86" s="26">
        <v>-44</v>
      </c>
      <c r="E86" s="19">
        <v>9.0866666666666707E-2</v>
      </c>
      <c r="F86" s="10">
        <v>-14.98935970712148</v>
      </c>
      <c r="G86" s="10">
        <v>-18.858590363384323</v>
      </c>
      <c r="H86" s="10">
        <f t="shared" si="1"/>
        <v>-10.24291659616086</v>
      </c>
    </row>
    <row r="87" spans="1:8">
      <c r="A87">
        <v>2010</v>
      </c>
      <c r="B87" s="22">
        <v>12</v>
      </c>
      <c r="C87" s="10">
        <v>5.0603404119709401</v>
      </c>
      <c r="D87" s="26">
        <v>0</v>
      </c>
      <c r="E87" s="19">
        <v>0.12677419354838701</v>
      </c>
      <c r="F87" s="10">
        <v>14.505870058099532</v>
      </c>
      <c r="G87" s="10">
        <v>28.389139310319525</v>
      </c>
      <c r="H87" s="10">
        <f t="shared" si="1"/>
        <v>-43.021783561967446</v>
      </c>
    </row>
    <row r="88" spans="1:8">
      <c r="A88">
        <v>2011</v>
      </c>
      <c r="B88" s="22">
        <v>1</v>
      </c>
      <c r="C88" s="10">
        <v>7.51809833933393</v>
      </c>
      <c r="D88" s="26">
        <v>40</v>
      </c>
      <c r="E88" s="19">
        <v>0.15161290322580601</v>
      </c>
      <c r="F88" s="10">
        <v>40.728156551789539</v>
      </c>
      <c r="G88" s="10">
        <v>60.938513297183526</v>
      </c>
      <c r="H88" s="26">
        <f>AVERAGE(H87,H89)</f>
        <v>-44.178555644032485</v>
      </c>
    </row>
    <row r="89" spans="1:8">
      <c r="A89">
        <v>2011</v>
      </c>
      <c r="B89" s="22">
        <v>2</v>
      </c>
      <c r="C89" s="10">
        <v>6.1672727015016697</v>
      </c>
      <c r="D89" s="26">
        <v>79</v>
      </c>
      <c r="E89" s="19">
        <v>0.160357142857143</v>
      </c>
      <c r="F89" s="10">
        <v>56.973775720777553</v>
      </c>
      <c r="G89" s="10">
        <v>67.201194862462827</v>
      </c>
      <c r="H89" s="10">
        <f t="shared" si="1"/>
        <v>-45.335327726097518</v>
      </c>
    </row>
    <row r="90" spans="1:8">
      <c r="A90">
        <v>2011</v>
      </c>
      <c r="B90" s="22">
        <v>3</v>
      </c>
      <c r="C90" s="10">
        <v>9.6563903315977502</v>
      </c>
      <c r="D90" s="26">
        <v>110</v>
      </c>
      <c r="E90" s="19">
        <v>0.173548387096774</v>
      </c>
      <c r="F90" s="10">
        <v>82.520465756526562</v>
      </c>
      <c r="G90" s="10">
        <v>82.283765197513432</v>
      </c>
      <c r="H90" s="10">
        <f t="shared" si="1"/>
        <v>-54.977779341136767</v>
      </c>
    </row>
    <row r="91" spans="1:8">
      <c r="A91">
        <v>2011</v>
      </c>
      <c r="B91" s="22">
        <v>4</v>
      </c>
      <c r="C91" s="10">
        <v>17.4902446790426</v>
      </c>
      <c r="D91" s="26">
        <v>141</v>
      </c>
      <c r="E91" s="19">
        <v>0.20066666666666699</v>
      </c>
      <c r="F91" s="10">
        <v>107.92071007199206</v>
      </c>
      <c r="G91" s="10">
        <v>80.540165193604878</v>
      </c>
      <c r="H91" s="10">
        <f t="shared" si="1"/>
        <v>-47.661541932263617</v>
      </c>
    </row>
    <row r="92" spans="1:8">
      <c r="A92">
        <v>2011</v>
      </c>
      <c r="B92" s="22">
        <v>5</v>
      </c>
      <c r="C92" s="10">
        <v>22.1751954416841</v>
      </c>
      <c r="D92" s="26">
        <v>168</v>
      </c>
      <c r="E92" s="19">
        <v>0.21677419354838701</v>
      </c>
      <c r="F92" s="10">
        <v>117.62339568421152</v>
      </c>
      <c r="G92" s="10">
        <v>45.69403190309513</v>
      </c>
      <c r="H92" s="10">
        <f t="shared" si="1"/>
        <v>4.4657982191449648</v>
      </c>
    </row>
    <row r="93" spans="1:8">
      <c r="A93">
        <v>2011</v>
      </c>
      <c r="B93" s="22">
        <v>6</v>
      </c>
      <c r="C93" s="10">
        <v>19.254521069009702</v>
      </c>
      <c r="D93" s="26">
        <f>AVERAGE(D94,D92)</f>
        <v>124.5</v>
      </c>
      <c r="E93" s="19">
        <v>0.22</v>
      </c>
      <c r="F93" s="10">
        <v>104.28733796385052</v>
      </c>
      <c r="G93" s="10">
        <v>-4.3183533072225586</v>
      </c>
      <c r="H93" s="26">
        <v>47</v>
      </c>
    </row>
    <row r="94" spans="1:8">
      <c r="A94">
        <v>2011</v>
      </c>
      <c r="B94" s="22">
        <v>7</v>
      </c>
      <c r="C94" s="10">
        <v>8.1016561141150891</v>
      </c>
      <c r="D94" s="26">
        <v>81</v>
      </c>
      <c r="E94" s="19">
        <v>0.22967741935483901</v>
      </c>
      <c r="F94" s="10">
        <v>43.047982355581524</v>
      </c>
      <c r="G94" s="10">
        <v>-32.569716286628712</v>
      </c>
      <c r="H94" s="10">
        <f t="shared" si="1"/>
        <v>70.292056511692351</v>
      </c>
    </row>
    <row r="95" spans="1:8">
      <c r="A95">
        <v>2011</v>
      </c>
      <c r="B95" s="22">
        <v>8</v>
      </c>
      <c r="C95" s="10">
        <v>5.6311195493481296</v>
      </c>
      <c r="D95" s="26">
        <v>25</v>
      </c>
      <c r="E95" s="19">
        <v>0.20580645161290301</v>
      </c>
      <c r="F95" s="10">
        <v>-0.66251111189097855</v>
      </c>
      <c r="G95" s="10">
        <v>-34.624773693769185</v>
      </c>
      <c r="H95" s="10">
        <f t="shared" si="1"/>
        <v>60.081478354047263</v>
      </c>
    </row>
    <row r="96" spans="1:8">
      <c r="A96">
        <v>2011</v>
      </c>
      <c r="B96" s="22">
        <v>9</v>
      </c>
      <c r="C96" s="10">
        <v>6.4511508184543196</v>
      </c>
      <c r="D96" s="26">
        <v>-45</v>
      </c>
      <c r="E96" s="19">
        <v>0.13400000000000001</v>
      </c>
      <c r="F96" s="10">
        <v>-25.710441816113473</v>
      </c>
      <c r="G96" s="10">
        <v>-34.623436367377721</v>
      </c>
      <c r="H96" s="10">
        <f t="shared" si="1"/>
        <v>15.199878183491194</v>
      </c>
    </row>
    <row r="97" spans="1:8">
      <c r="A97">
        <v>2011</v>
      </c>
      <c r="B97" s="22">
        <v>10</v>
      </c>
      <c r="C97" s="10">
        <v>8.3742670453997192</v>
      </c>
      <c r="D97" s="26">
        <v>-14</v>
      </c>
      <c r="E97" s="19">
        <v>9.3612903225806496E-2</v>
      </c>
      <c r="F97" s="10">
        <v>-13.273425744016976</v>
      </c>
      <c r="G97" s="10">
        <v>-33.570495453074088</v>
      </c>
      <c r="H97" s="10">
        <f t="shared" si="1"/>
        <v>32.75030829386526</v>
      </c>
    </row>
    <row r="98" spans="1:8">
      <c r="A98">
        <v>2011</v>
      </c>
      <c r="B98" s="22">
        <v>11</v>
      </c>
      <c r="C98" s="10">
        <v>7.1189376763390504</v>
      </c>
      <c r="D98" s="26">
        <v>-17</v>
      </c>
      <c r="E98" s="19">
        <v>0.105233333333333</v>
      </c>
      <c r="F98" s="10">
        <v>-8.0623489678304736</v>
      </c>
      <c r="G98" s="10">
        <v>-23.697108872667069</v>
      </c>
      <c r="H98" s="10">
        <f t="shared" si="1"/>
        <v>14.654224507164209</v>
      </c>
    </row>
    <row r="99" spans="1:8">
      <c r="A99">
        <v>2011</v>
      </c>
      <c r="B99" s="22">
        <v>12</v>
      </c>
      <c r="C99" s="10">
        <v>6.8536091943276398</v>
      </c>
      <c r="D99" s="26">
        <v>2</v>
      </c>
      <c r="E99" s="19">
        <v>0.12290322580645199</v>
      </c>
      <c r="F99" s="10">
        <v>-4.1899520660284679</v>
      </c>
      <c r="G99" s="10">
        <v>-12.823045917798375</v>
      </c>
      <c r="H99" s="10">
        <f t="shared" si="1"/>
        <v>18.890094758020389</v>
      </c>
    </row>
    <row r="100" spans="1:8">
      <c r="A100">
        <v>2012</v>
      </c>
      <c r="B100" s="22">
        <v>1</v>
      </c>
      <c r="C100" s="10">
        <v>6.7045250912813596</v>
      </c>
      <c r="D100" s="26">
        <v>28</v>
      </c>
      <c r="E100" s="19">
        <v>0.14064516129032301</v>
      </c>
      <c r="F100" s="10">
        <v>10.58347654184152</v>
      </c>
      <c r="G100" s="10">
        <v>11.302965229891978</v>
      </c>
      <c r="H100" s="10">
        <f t="shared" si="1"/>
        <v>5.9729130669761794</v>
      </c>
    </row>
    <row r="101" spans="1:8">
      <c r="A101">
        <v>2012</v>
      </c>
      <c r="B101" s="22">
        <v>2</v>
      </c>
      <c r="C101" s="10">
        <v>5.8171655175736303</v>
      </c>
      <c r="D101" s="26">
        <v>76</v>
      </c>
      <c r="E101" s="19">
        <v>0.17103448275862099</v>
      </c>
      <c r="F101" s="10">
        <v>32.855637809263527</v>
      </c>
      <c r="G101" s="10">
        <v>38.659898462331924</v>
      </c>
      <c r="H101" s="10">
        <f t="shared" si="1"/>
        <v>4.3134292456459349</v>
      </c>
    </row>
    <row r="102" spans="1:8">
      <c r="A102">
        <v>2012</v>
      </c>
      <c r="B102" s="22">
        <v>3</v>
      </c>
      <c r="C102" s="10">
        <v>9.4135962209223703</v>
      </c>
      <c r="D102" s="26">
        <v>78</v>
      </c>
      <c r="E102" s="19">
        <v>0.200967741935484</v>
      </c>
      <c r="F102" s="10">
        <v>49.723174539500008</v>
      </c>
      <c r="G102" s="10">
        <v>42.678639327696125</v>
      </c>
      <c r="H102" s="10">
        <f t="shared" si="1"/>
        <v>-14.602781609131618</v>
      </c>
    </row>
    <row r="103" spans="1:8">
      <c r="A103">
        <v>2012</v>
      </c>
      <c r="B103" s="22">
        <v>4</v>
      </c>
      <c r="C103" s="10">
        <v>13.153752243889899</v>
      </c>
      <c r="D103" s="26">
        <v>136</v>
      </c>
      <c r="E103" s="19">
        <v>0.219</v>
      </c>
      <c r="F103" s="10">
        <v>61.803905375096519</v>
      </c>
      <c r="G103" s="10">
        <v>13.494965193926426</v>
      </c>
      <c r="H103" s="10">
        <f t="shared" si="1"/>
        <v>60.482129430977061</v>
      </c>
    </row>
    <row r="104" spans="1:8">
      <c r="A104">
        <v>2012</v>
      </c>
      <c r="B104" s="22">
        <v>5</v>
      </c>
      <c r="C104" s="10">
        <v>10.7340554193323</v>
      </c>
      <c r="D104" s="26">
        <f>AVERAGE(D105,D103)</f>
        <v>111.5</v>
      </c>
      <c r="E104" s="19">
        <v>0.211612903225807</v>
      </c>
      <c r="F104" s="10">
        <v>49.825093594485054</v>
      </c>
      <c r="G104" s="10">
        <v>-14.70204962487966</v>
      </c>
      <c r="H104" s="10">
        <f t="shared" si="1"/>
        <v>76.165343127168796</v>
      </c>
    </row>
    <row r="105" spans="1:8">
      <c r="A105">
        <v>2012</v>
      </c>
      <c r="B105" s="22">
        <v>6</v>
      </c>
      <c r="C105" s="10">
        <v>6.2697766101399504</v>
      </c>
      <c r="D105" s="26">
        <v>87</v>
      </c>
      <c r="E105" s="19">
        <v>0.16266666666666699</v>
      </c>
      <c r="F105" s="10">
        <v>20.179569847676532</v>
      </c>
      <c r="G105" s="10">
        <v>-30.611538509138583</v>
      </c>
      <c r="H105" s="10">
        <f t="shared" si="1"/>
        <v>97.269301994795384</v>
      </c>
    </row>
    <row r="106" spans="1:8">
      <c r="A106">
        <v>2012</v>
      </c>
      <c r="B106" s="22">
        <v>7</v>
      </c>
      <c r="C106" s="10">
        <v>4.3362176257461398</v>
      </c>
      <c r="D106" s="26">
        <v>4</v>
      </c>
      <c r="E106" s="19">
        <v>8.4451612903225795E-2</v>
      </c>
      <c r="F106" s="10">
        <v>-19.982750059758956</v>
      </c>
      <c r="G106" s="10">
        <v>-34.625144064139697</v>
      </c>
      <c r="H106" s="10">
        <f t="shared" si="1"/>
        <v>58.523442510995423</v>
      </c>
    </row>
    <row r="107" spans="1:8">
      <c r="A107">
        <v>2012</v>
      </c>
      <c r="B107" s="22">
        <v>8</v>
      </c>
      <c r="C107" s="10">
        <v>3.8659637692801598</v>
      </c>
      <c r="D107" s="26">
        <v>-30</v>
      </c>
      <c r="E107" s="19">
        <v>4.6838709677419398E-2</v>
      </c>
      <c r="F107" s="10">
        <v>-48.861073084932968</v>
      </c>
      <c r="G107" s="10">
        <v>-34.624876963444535</v>
      </c>
      <c r="H107" s="10">
        <f t="shared" si="1"/>
        <v>53.439111338700087</v>
      </c>
    </row>
    <row r="108" spans="1:8">
      <c r="A108">
        <v>2012</v>
      </c>
      <c r="B108" s="22">
        <v>9</v>
      </c>
      <c r="C108" s="10">
        <v>4.2251946255052202</v>
      </c>
      <c r="D108" s="26">
        <v>-56</v>
      </c>
      <c r="E108" s="19">
        <v>2.2599999999999999E-2</v>
      </c>
      <c r="F108" s="10">
        <v>-64.163669199232459</v>
      </c>
      <c r="G108" s="10">
        <v>-34.624431274786524</v>
      </c>
      <c r="H108" s="10">
        <f t="shared" ref="H108" si="2">D108-E108-F108-G108</f>
        <v>42.765500474018985</v>
      </c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J121"/>
  <sheetViews>
    <sheetView workbookViewId="0">
      <selection activeCell="G2" sqref="G2"/>
    </sheetView>
  </sheetViews>
  <sheetFormatPr defaultColWidth="8.85546875" defaultRowHeight="15"/>
  <cols>
    <col min="1" max="8" width="8.85546875" style="22"/>
    <col min="9" max="9" width="9" style="22" customWidth="1"/>
    <col min="10" max="16384" width="8.85546875" style="22"/>
  </cols>
  <sheetData>
    <row r="1" spans="1:10" ht="30">
      <c r="A1" s="21" t="s">
        <v>0</v>
      </c>
      <c r="B1" s="21" t="s">
        <v>1</v>
      </c>
      <c r="C1" s="4" t="s">
        <v>26</v>
      </c>
      <c r="D1" s="21" t="s">
        <v>4</v>
      </c>
      <c r="E1" s="21" t="s">
        <v>5</v>
      </c>
      <c r="F1" s="21" t="s">
        <v>28</v>
      </c>
      <c r="G1" s="21" t="s">
        <v>27</v>
      </c>
      <c r="H1" s="21" t="s">
        <v>29</v>
      </c>
      <c r="I1" s="21" t="s">
        <v>30</v>
      </c>
    </row>
    <row r="2" spans="1:10">
      <c r="A2" s="22">
        <v>2003</v>
      </c>
      <c r="B2" s="22">
        <v>1</v>
      </c>
      <c r="C2" s="25">
        <v>37622</v>
      </c>
      <c r="D2" s="16">
        <v>14.950612748412826</v>
      </c>
      <c r="E2" s="16">
        <v>-23</v>
      </c>
      <c r="F2" s="23">
        <v>-5.919457448990309E-2</v>
      </c>
      <c r="G2" s="16">
        <f t="shared" ref="G2:G33" si="0">AVERAGE(B2,E2)</f>
        <v>-11</v>
      </c>
      <c r="H2" s="16">
        <v>14.41397754492548</v>
      </c>
      <c r="I2" s="16">
        <f>E2-F2-G2-H2</f>
        <v>-26.354782970435576</v>
      </c>
      <c r="J2" s="24"/>
    </row>
    <row r="3" spans="1:10">
      <c r="A3" s="22">
        <v>2003</v>
      </c>
      <c r="B3" s="22">
        <v>2</v>
      </c>
      <c r="C3" s="25">
        <v>37653</v>
      </c>
      <c r="D3" s="16">
        <v>14.876477478585986</v>
      </c>
      <c r="E3" s="16">
        <v>47</v>
      </c>
      <c r="F3" s="23">
        <v>-6.9747569881608101E-2</v>
      </c>
      <c r="G3" s="16">
        <f t="shared" si="0"/>
        <v>24.5</v>
      </c>
      <c r="H3" s="16">
        <v>35.687414326503877</v>
      </c>
      <c r="I3" s="16">
        <f t="shared" ref="I3:I66" si="1">E3-F3-G3-H3</f>
        <v>-13.11766675662227</v>
      </c>
      <c r="J3" s="24"/>
    </row>
    <row r="4" spans="1:10">
      <c r="A4" s="22">
        <v>2003</v>
      </c>
      <c r="B4" s="22">
        <v>3</v>
      </c>
      <c r="C4" s="25">
        <v>37681</v>
      </c>
      <c r="D4" s="16">
        <v>19.22574664176063</v>
      </c>
      <c r="E4" s="16">
        <v>65</v>
      </c>
      <c r="F4" s="23">
        <v>-8.0807477715709092E-2</v>
      </c>
      <c r="G4" s="16">
        <f t="shared" si="0"/>
        <v>34</v>
      </c>
      <c r="H4" s="16">
        <v>51.062945392813681</v>
      </c>
      <c r="I4" s="16">
        <f t="shared" si="1"/>
        <v>-19.982137915097972</v>
      </c>
      <c r="J4" s="24"/>
    </row>
    <row r="5" spans="1:10">
      <c r="A5" s="22">
        <v>2003</v>
      </c>
      <c r="B5" s="22">
        <v>4</v>
      </c>
      <c r="C5" s="25">
        <v>37712</v>
      </c>
      <c r="D5" s="16">
        <v>24.189621106402942</v>
      </c>
      <c r="E5" s="16">
        <v>83</v>
      </c>
      <c r="F5" s="23">
        <v>-4.669995083398909E-2</v>
      </c>
      <c r="G5" s="16">
        <f t="shared" si="0"/>
        <v>43.5</v>
      </c>
      <c r="H5" s="16">
        <v>26.104894768044879</v>
      </c>
      <c r="I5" s="16">
        <f t="shared" si="1"/>
        <v>13.441805182789103</v>
      </c>
      <c r="J5" s="24"/>
    </row>
    <row r="6" spans="1:10">
      <c r="A6" s="22">
        <v>2003</v>
      </c>
      <c r="B6" s="22">
        <v>5</v>
      </c>
      <c r="C6" s="25">
        <v>37742</v>
      </c>
      <c r="D6" s="16">
        <v>29.888869618521177</v>
      </c>
      <c r="E6" s="16">
        <v>44</v>
      </c>
      <c r="F6" s="23">
        <v>-2.6936509973774087E-2</v>
      </c>
      <c r="G6" s="16">
        <f t="shared" si="0"/>
        <v>24.5</v>
      </c>
      <c r="H6" s="16">
        <v>-18.21031437361432</v>
      </c>
      <c r="I6" s="16">
        <f t="shared" si="1"/>
        <v>37.737250883588089</v>
      </c>
      <c r="J6" s="24"/>
    </row>
    <row r="7" spans="1:10">
      <c r="A7" s="22">
        <v>2003</v>
      </c>
      <c r="B7" s="22">
        <v>6</v>
      </c>
      <c r="C7" s="25">
        <v>37773</v>
      </c>
      <c r="D7" s="16">
        <v>29.295388883186959</v>
      </c>
      <c r="E7" s="16" t="s">
        <v>3</v>
      </c>
      <c r="F7" s="23">
        <v>4.66333824993449E-2</v>
      </c>
      <c r="G7" s="16">
        <f t="shared" si="0"/>
        <v>6</v>
      </c>
      <c r="H7" s="16">
        <v>-36.106838491567913</v>
      </c>
      <c r="I7" s="16" t="s">
        <v>3</v>
      </c>
      <c r="J7" s="24"/>
    </row>
    <row r="8" spans="1:10">
      <c r="A8" s="22">
        <v>2003</v>
      </c>
      <c r="B8" s="22">
        <v>7</v>
      </c>
      <c r="C8" s="25">
        <v>37803</v>
      </c>
      <c r="D8" s="16">
        <v>18.150785229271435</v>
      </c>
      <c r="E8" s="16">
        <v>-35</v>
      </c>
      <c r="F8" s="23">
        <v>5.6934457768161917E-2</v>
      </c>
      <c r="G8" s="16">
        <f t="shared" si="0"/>
        <v>-14</v>
      </c>
      <c r="H8" s="16">
        <v>-36.650926423960755</v>
      </c>
      <c r="I8" s="16">
        <f t="shared" si="1"/>
        <v>15.59399196619259</v>
      </c>
      <c r="J8" s="24"/>
    </row>
    <row r="9" spans="1:10">
      <c r="A9" s="22">
        <v>2003</v>
      </c>
      <c r="B9" s="22">
        <v>8</v>
      </c>
      <c r="C9" s="25">
        <v>37834</v>
      </c>
      <c r="D9" s="16">
        <v>16.223268213773586</v>
      </c>
      <c r="E9" s="16">
        <v>-90</v>
      </c>
      <c r="F9" s="23">
        <v>5.3215545423548893E-3</v>
      </c>
      <c r="G9" s="16">
        <f t="shared" si="0"/>
        <v>-41</v>
      </c>
      <c r="H9" s="16">
        <v>-36.667205554131776</v>
      </c>
      <c r="I9" s="16">
        <f t="shared" si="1"/>
        <v>-12.338116000410572</v>
      </c>
      <c r="J9" s="24"/>
    </row>
    <row r="10" spans="1:10">
      <c r="A10" s="22">
        <v>2003</v>
      </c>
      <c r="B10" s="22">
        <v>9</v>
      </c>
      <c r="C10" s="25">
        <v>37865</v>
      </c>
      <c r="D10" s="16">
        <v>11.308020108910165</v>
      </c>
      <c r="E10" s="16">
        <v>-112</v>
      </c>
      <c r="F10" s="23">
        <v>2.3000491660108979E-3</v>
      </c>
      <c r="G10" s="16">
        <f t="shared" si="0"/>
        <v>-51.5</v>
      </c>
      <c r="H10" s="16">
        <v>-36.623319957711956</v>
      </c>
      <c r="I10" s="16">
        <f t="shared" si="1"/>
        <v>-23.878980091454054</v>
      </c>
      <c r="J10" s="24"/>
    </row>
    <row r="11" spans="1:10">
      <c r="A11" s="22">
        <v>2003</v>
      </c>
      <c r="B11" s="22">
        <v>10</v>
      </c>
      <c r="C11" s="25">
        <v>37895</v>
      </c>
      <c r="D11" s="16">
        <v>13.183722150873129</v>
      </c>
      <c r="E11" s="16">
        <v>-123</v>
      </c>
      <c r="F11" s="23">
        <v>-1.113005836087011E-2</v>
      </c>
      <c r="G11" s="16">
        <f t="shared" si="0"/>
        <v>-56.5</v>
      </c>
      <c r="H11" s="16">
        <v>-36.27358820520066</v>
      </c>
      <c r="I11" s="16">
        <f t="shared" si="1"/>
        <v>-30.215281736438463</v>
      </c>
      <c r="J11" s="24"/>
    </row>
    <row r="12" spans="1:10">
      <c r="A12" s="22">
        <v>2003</v>
      </c>
      <c r="B12" s="22">
        <v>11</v>
      </c>
      <c r="C12" s="25">
        <v>37926</v>
      </c>
      <c r="D12" s="16">
        <v>14.827053965368092</v>
      </c>
      <c r="E12" s="16">
        <v>-88</v>
      </c>
      <c r="F12" s="23">
        <v>-1.6366617500655101E-2</v>
      </c>
      <c r="G12" s="16">
        <f t="shared" si="0"/>
        <v>-38.5</v>
      </c>
      <c r="H12" s="16">
        <v>-21.947509750478723</v>
      </c>
      <c r="I12" s="16">
        <f t="shared" si="1"/>
        <v>-27.536123632020626</v>
      </c>
      <c r="J12" s="24"/>
    </row>
    <row r="13" spans="1:10">
      <c r="A13" s="22">
        <v>2003</v>
      </c>
      <c r="B13" s="22">
        <v>12</v>
      </c>
      <c r="C13" s="25">
        <v>37956</v>
      </c>
      <c r="D13" s="16">
        <v>17.495923679134346</v>
      </c>
      <c r="E13" s="16">
        <v>-35</v>
      </c>
      <c r="F13" s="23">
        <v>-2.7259090618935111E-2</v>
      </c>
      <c r="G13" s="16">
        <f t="shared" si="0"/>
        <v>-11.5</v>
      </c>
      <c r="H13" s="16">
        <v>13.046299461121876</v>
      </c>
      <c r="I13" s="16">
        <f t="shared" si="1"/>
        <v>-36.519040370502942</v>
      </c>
      <c r="J13" s="24"/>
    </row>
    <row r="14" spans="1:10">
      <c r="A14" s="22">
        <v>2004</v>
      </c>
      <c r="B14" s="22">
        <v>1</v>
      </c>
      <c r="C14" s="25">
        <v>37987</v>
      </c>
      <c r="D14" s="16">
        <v>17.38472077439409</v>
      </c>
      <c r="E14" s="16">
        <v>14</v>
      </c>
      <c r="F14" s="23">
        <v>-4.1775219651193102E-2</v>
      </c>
      <c r="G14" s="16">
        <f t="shared" si="0"/>
        <v>7.5</v>
      </c>
      <c r="H14" s="16">
        <v>51.862099398344874</v>
      </c>
      <c r="I14" s="16">
        <f t="shared" si="1"/>
        <v>-45.320324178693681</v>
      </c>
      <c r="J14" s="24"/>
    </row>
    <row r="15" spans="1:10">
      <c r="A15" s="22">
        <v>2004</v>
      </c>
      <c r="B15" s="22">
        <v>2</v>
      </c>
      <c r="C15" s="25">
        <v>38018</v>
      </c>
      <c r="D15" s="16">
        <v>15.133160885943433</v>
      </c>
      <c r="E15" s="16">
        <v>55</v>
      </c>
      <c r="F15" s="23">
        <v>-5.8171215201805099E-2</v>
      </c>
      <c r="G15" s="16">
        <f t="shared" si="0"/>
        <v>28.5</v>
      </c>
      <c r="H15" s="16">
        <v>73.696540826919289</v>
      </c>
      <c r="I15" s="16">
        <f t="shared" si="1"/>
        <v>-47.138369611717486</v>
      </c>
      <c r="J15" s="24"/>
    </row>
    <row r="16" spans="1:10">
      <c r="A16" s="22">
        <v>2004</v>
      </c>
      <c r="B16" s="22">
        <v>3</v>
      </c>
      <c r="C16" s="25">
        <v>38047</v>
      </c>
      <c r="D16" s="16">
        <v>17.619482462179086</v>
      </c>
      <c r="E16" s="16">
        <v>62</v>
      </c>
      <c r="F16" s="23">
        <v>-6.8871993844741103E-2</v>
      </c>
      <c r="G16" s="16">
        <f t="shared" si="0"/>
        <v>32.5</v>
      </c>
      <c r="H16" s="16">
        <v>60.614320074139378</v>
      </c>
      <c r="I16" s="16">
        <f t="shared" si="1"/>
        <v>-31.045448080294641</v>
      </c>
      <c r="J16" s="24"/>
    </row>
    <row r="17" spans="1:10">
      <c r="A17" s="22">
        <v>2004</v>
      </c>
      <c r="B17" s="22">
        <v>4</v>
      </c>
      <c r="C17" s="25">
        <v>38078</v>
      </c>
      <c r="D17" s="16">
        <v>19.394743170828264</v>
      </c>
      <c r="E17" s="16">
        <v>34</v>
      </c>
      <c r="F17" s="23">
        <v>-3.9699950833989112E-2</v>
      </c>
      <c r="G17" s="16">
        <f t="shared" si="0"/>
        <v>19</v>
      </c>
      <c r="H17" s="16">
        <v>2.5990098052849788</v>
      </c>
      <c r="I17" s="16">
        <f t="shared" si="1"/>
        <v>12.440690145549013</v>
      </c>
      <c r="J17" s="24"/>
    </row>
    <row r="18" spans="1:10">
      <c r="A18" s="22">
        <v>2004</v>
      </c>
      <c r="B18" s="22">
        <v>5</v>
      </c>
      <c r="C18" s="25">
        <v>38108</v>
      </c>
      <c r="D18" s="16">
        <v>27.158220513232557</v>
      </c>
      <c r="E18" s="16">
        <v>17</v>
      </c>
      <c r="F18" s="23">
        <v>1.6934457768161909E-2</v>
      </c>
      <c r="G18" s="16">
        <f t="shared" si="0"/>
        <v>11</v>
      </c>
      <c r="H18" s="16">
        <v>-31.61114652744763</v>
      </c>
      <c r="I18" s="16">
        <f t="shared" si="1"/>
        <v>37.594212069679472</v>
      </c>
      <c r="J18" s="24"/>
    </row>
    <row r="19" spans="1:10">
      <c r="A19" s="22">
        <v>2004</v>
      </c>
      <c r="B19" s="22">
        <v>6</v>
      </c>
      <c r="C19" s="25">
        <v>38139</v>
      </c>
      <c r="D19" s="16">
        <v>26.593038724982769</v>
      </c>
      <c r="E19" s="16">
        <v>-2</v>
      </c>
      <c r="F19" s="23">
        <v>6.0966715832677876E-2</v>
      </c>
      <c r="G19" s="16">
        <f t="shared" si="0"/>
        <v>2</v>
      </c>
      <c r="H19" s="16">
        <v>-36.340822392560717</v>
      </c>
      <c r="I19" s="16">
        <f t="shared" si="1"/>
        <v>32.27985567672804</v>
      </c>
      <c r="J19" s="24"/>
    </row>
    <row r="20" spans="1:10">
      <c r="A20" s="22">
        <v>2004</v>
      </c>
      <c r="B20" s="22">
        <v>7</v>
      </c>
      <c r="C20" s="25">
        <v>38169</v>
      </c>
      <c r="D20" s="16">
        <v>18.126073472662494</v>
      </c>
      <c r="E20" s="16">
        <v>-50</v>
      </c>
      <c r="F20" s="23">
        <v>6.3708651316548903E-2</v>
      </c>
      <c r="G20" s="16">
        <f t="shared" si="0"/>
        <v>-21.5</v>
      </c>
      <c r="H20" s="16">
        <v>-36.662686768111527</v>
      </c>
      <c r="I20" s="16">
        <f t="shared" si="1"/>
        <v>8.0989781167949815</v>
      </c>
      <c r="J20" s="24"/>
    </row>
    <row r="21" spans="1:10">
      <c r="A21" s="22">
        <v>2004</v>
      </c>
      <c r="B21" s="22">
        <v>8</v>
      </c>
      <c r="C21" s="25">
        <v>38200</v>
      </c>
      <c r="D21" s="16">
        <v>16.013218282597542</v>
      </c>
      <c r="E21" s="16">
        <v>-103</v>
      </c>
      <c r="F21" s="23">
        <v>9.5151029294519018E-3</v>
      </c>
      <c r="G21" s="16">
        <f t="shared" si="0"/>
        <v>-47.5</v>
      </c>
      <c r="H21" s="16">
        <v>-36.666852411170403</v>
      </c>
      <c r="I21" s="16">
        <f t="shared" si="1"/>
        <v>-18.842662691759053</v>
      </c>
      <c r="J21" s="24"/>
    </row>
    <row r="22" spans="1:10">
      <c r="A22" s="22">
        <v>2004</v>
      </c>
      <c r="B22" s="22">
        <v>9</v>
      </c>
      <c r="C22" s="25">
        <v>38231</v>
      </c>
      <c r="D22" s="16">
        <v>13.643281108455641</v>
      </c>
      <c r="E22" s="16">
        <v>-70</v>
      </c>
      <c r="F22" s="23">
        <v>8.3000491660119025E-3</v>
      </c>
      <c r="G22" s="16">
        <f t="shared" si="0"/>
        <v>-30.5</v>
      </c>
      <c r="H22" s="16">
        <v>-36.64669276673002</v>
      </c>
      <c r="I22" s="16">
        <f t="shared" si="1"/>
        <v>-2.8616072824359904</v>
      </c>
      <c r="J22" s="24"/>
    </row>
    <row r="23" spans="1:10">
      <c r="A23" s="22">
        <v>2004</v>
      </c>
      <c r="B23" s="22">
        <v>10</v>
      </c>
      <c r="C23" s="25">
        <v>38261</v>
      </c>
      <c r="D23" s="16">
        <v>13.752092552878903</v>
      </c>
      <c r="E23" s="16">
        <v>-72</v>
      </c>
      <c r="F23" s="23">
        <v>8.869941639129908E-3</v>
      </c>
      <c r="G23" s="16">
        <f t="shared" si="0"/>
        <v>-31</v>
      </c>
      <c r="H23" s="16">
        <v>-35.288073263053242</v>
      </c>
      <c r="I23" s="16">
        <f t="shared" si="1"/>
        <v>-5.7207966785858915</v>
      </c>
      <c r="J23" s="24"/>
    </row>
    <row r="24" spans="1:10">
      <c r="A24" s="22">
        <v>2004</v>
      </c>
      <c r="B24" s="22">
        <v>11</v>
      </c>
      <c r="C24" s="25">
        <v>38292</v>
      </c>
      <c r="D24" s="16">
        <v>14.85096856853804</v>
      </c>
      <c r="E24" s="16">
        <v>-45</v>
      </c>
      <c r="F24" s="23">
        <v>1.5966715832677891E-2</v>
      </c>
      <c r="G24" s="16">
        <f t="shared" si="0"/>
        <v>-17</v>
      </c>
      <c r="H24" s="16">
        <v>-26.054709738374221</v>
      </c>
      <c r="I24" s="16">
        <f t="shared" si="1"/>
        <v>-1.9612569774584543</v>
      </c>
      <c r="J24" s="24"/>
    </row>
    <row r="25" spans="1:10">
      <c r="A25" s="22">
        <v>2004</v>
      </c>
      <c r="B25" s="22">
        <v>12</v>
      </c>
      <c r="C25" s="25">
        <v>38322</v>
      </c>
      <c r="D25" s="16">
        <v>19.052764345498002</v>
      </c>
      <c r="E25" s="16">
        <v>-25</v>
      </c>
      <c r="F25" s="23">
        <v>-4.8489707054810705E-4</v>
      </c>
      <c r="G25" s="16">
        <f t="shared" si="0"/>
        <v>-6.5</v>
      </c>
      <c r="H25" s="16">
        <v>-2.7460430609257216</v>
      </c>
      <c r="I25" s="16">
        <f t="shared" si="1"/>
        <v>-15.753472042003729</v>
      </c>
      <c r="J25" s="24"/>
    </row>
    <row r="26" spans="1:10">
      <c r="A26" s="22">
        <v>2005</v>
      </c>
      <c r="B26" s="22">
        <v>1</v>
      </c>
      <c r="C26" s="25">
        <v>38353</v>
      </c>
      <c r="D26" s="16">
        <v>18.422614551969858</v>
      </c>
      <c r="E26" s="16">
        <v>18</v>
      </c>
      <c r="F26" s="23">
        <v>1.6934457768161909E-2</v>
      </c>
      <c r="G26" s="16">
        <f t="shared" si="0"/>
        <v>9.5</v>
      </c>
      <c r="H26" s="16">
        <v>26.330278763045975</v>
      </c>
      <c r="I26" s="16">
        <f t="shared" si="1"/>
        <v>-17.847213220814137</v>
      </c>
      <c r="J26" s="24"/>
    </row>
    <row r="27" spans="1:10">
      <c r="A27" s="22">
        <v>2005</v>
      </c>
      <c r="B27" s="22">
        <v>2</v>
      </c>
      <c r="C27" s="25">
        <v>38384</v>
      </c>
      <c r="D27" s="16">
        <v>16.238015552395055</v>
      </c>
      <c r="E27" s="16">
        <v>24</v>
      </c>
      <c r="F27" s="23">
        <v>2.59667158326779E-2</v>
      </c>
      <c r="G27" s="16">
        <f t="shared" si="0"/>
        <v>13</v>
      </c>
      <c r="H27" s="16">
        <v>31.106798337203379</v>
      </c>
      <c r="I27" s="16">
        <f t="shared" si="1"/>
        <v>-20.132765053036056</v>
      </c>
      <c r="J27" s="24"/>
    </row>
    <row r="28" spans="1:10">
      <c r="A28" s="22">
        <v>2005</v>
      </c>
      <c r="B28" s="22">
        <v>3</v>
      </c>
      <c r="C28" s="25">
        <v>38412</v>
      </c>
      <c r="D28" s="16">
        <v>16.396250510036214</v>
      </c>
      <c r="E28" s="16">
        <v>18</v>
      </c>
      <c r="F28" s="23">
        <v>2.9192522284290923E-2</v>
      </c>
      <c r="G28" s="16">
        <f t="shared" si="0"/>
        <v>10.5</v>
      </c>
      <c r="H28" s="16">
        <v>18.332025805522981</v>
      </c>
      <c r="I28" s="16">
        <f t="shared" si="1"/>
        <v>-10.861218327807272</v>
      </c>
      <c r="J28" s="24"/>
    </row>
    <row r="29" spans="1:10">
      <c r="A29" s="22">
        <v>2005</v>
      </c>
      <c r="B29" s="22">
        <v>4</v>
      </c>
      <c r="C29" s="25">
        <v>38443</v>
      </c>
      <c r="D29" s="16">
        <v>17.362001901382637</v>
      </c>
      <c r="E29" s="16">
        <v>45</v>
      </c>
      <c r="F29" s="23">
        <v>1.4633382499344899E-2</v>
      </c>
      <c r="G29" s="16">
        <f t="shared" si="0"/>
        <v>24.5</v>
      </c>
      <c r="H29" s="16">
        <v>5.1963660845156809</v>
      </c>
      <c r="I29" s="16">
        <f t="shared" si="1"/>
        <v>15.289000532984971</v>
      </c>
      <c r="J29" s="24"/>
    </row>
    <row r="30" spans="1:10">
      <c r="A30" s="22">
        <v>2005</v>
      </c>
      <c r="B30" s="22">
        <v>5</v>
      </c>
      <c r="C30" s="25">
        <v>38473</v>
      </c>
      <c r="D30" s="16">
        <v>28.752128814509629</v>
      </c>
      <c r="E30" s="16">
        <v>30</v>
      </c>
      <c r="F30" s="23">
        <v>3.8224780348806886E-2</v>
      </c>
      <c r="G30" s="16">
        <f t="shared" si="0"/>
        <v>17.5</v>
      </c>
      <c r="H30" s="16">
        <v>-30.749385600301512</v>
      </c>
      <c r="I30" s="16">
        <f t="shared" si="1"/>
        <v>43.21116081995271</v>
      </c>
      <c r="J30" s="24"/>
    </row>
    <row r="31" spans="1:10">
      <c r="A31" s="22">
        <v>2005</v>
      </c>
      <c r="B31" s="22">
        <v>6</v>
      </c>
      <c r="C31" s="25">
        <v>38504</v>
      </c>
      <c r="D31" s="16">
        <v>23.340652693869771</v>
      </c>
      <c r="E31" s="16">
        <v>10</v>
      </c>
      <c r="F31" s="23">
        <v>6.6633382499344918E-2</v>
      </c>
      <c r="G31" s="16">
        <f t="shared" si="0"/>
        <v>8</v>
      </c>
      <c r="H31" s="16">
        <v>-36.531015504908709</v>
      </c>
      <c r="I31" s="16">
        <f t="shared" si="1"/>
        <v>38.464382122409361</v>
      </c>
      <c r="J31" s="24"/>
    </row>
    <row r="32" spans="1:10">
      <c r="A32" s="22">
        <v>2005</v>
      </c>
      <c r="B32" s="22">
        <v>7</v>
      </c>
      <c r="C32" s="25">
        <v>38534</v>
      </c>
      <c r="D32" s="16">
        <v>21.733989937568722</v>
      </c>
      <c r="E32" s="16">
        <v>-44</v>
      </c>
      <c r="F32" s="23">
        <v>6.2418328735903916E-2</v>
      </c>
      <c r="G32" s="16">
        <f t="shared" si="0"/>
        <v>-18.5</v>
      </c>
      <c r="H32" s="16">
        <v>-36.666425112318542</v>
      </c>
      <c r="I32" s="16">
        <f t="shared" si="1"/>
        <v>11.104006783582641</v>
      </c>
      <c r="J32" s="24"/>
    </row>
    <row r="33" spans="1:10">
      <c r="A33" s="22">
        <v>2005</v>
      </c>
      <c r="B33" s="22">
        <v>8</v>
      </c>
      <c r="C33" s="25">
        <v>38565</v>
      </c>
      <c r="D33" s="16">
        <v>16.803994494083838</v>
      </c>
      <c r="E33" s="16">
        <v>-65</v>
      </c>
      <c r="F33" s="23">
        <v>7.9021997036458902E-3</v>
      </c>
      <c r="G33" s="16">
        <f t="shared" si="0"/>
        <v>-28.5</v>
      </c>
      <c r="H33" s="16">
        <v>-36.66544046792351</v>
      </c>
      <c r="I33" s="16">
        <f t="shared" si="1"/>
        <v>0.15753826821985939</v>
      </c>
      <c r="J33" s="24"/>
    </row>
    <row r="34" spans="1:10">
      <c r="A34" s="22">
        <v>2005</v>
      </c>
      <c r="B34" s="22">
        <v>9</v>
      </c>
      <c r="C34" s="25">
        <v>38596</v>
      </c>
      <c r="D34" s="16">
        <v>11.306824378751669</v>
      </c>
      <c r="E34" s="16">
        <v>-108</v>
      </c>
      <c r="F34" s="23">
        <v>5.9667158326779102E-3</v>
      </c>
      <c r="G34" s="16">
        <f t="shared" ref="G34:G65" si="2">AVERAGE(B34,E34)</f>
        <v>-49.5</v>
      </c>
      <c r="H34" s="16">
        <v>-36.649103470761624</v>
      </c>
      <c r="I34" s="16">
        <f t="shared" si="1"/>
        <v>-21.856863245071061</v>
      </c>
      <c r="J34" s="24"/>
    </row>
    <row r="35" spans="1:10">
      <c r="A35" s="22">
        <v>2005</v>
      </c>
      <c r="B35" s="22">
        <v>10</v>
      </c>
      <c r="C35" s="25">
        <v>38626</v>
      </c>
      <c r="D35" s="16">
        <v>13.665601404747591</v>
      </c>
      <c r="E35" s="16">
        <v>-86</v>
      </c>
      <c r="F35" s="23">
        <v>5.9667158326779102E-3</v>
      </c>
      <c r="G35" s="16">
        <f t="shared" si="2"/>
        <v>-38</v>
      </c>
      <c r="H35" s="16">
        <v>-36.360720962535389</v>
      </c>
      <c r="I35" s="16">
        <f t="shared" si="1"/>
        <v>-11.645245753297296</v>
      </c>
      <c r="J35" s="24"/>
    </row>
    <row r="36" spans="1:10">
      <c r="A36" s="22">
        <v>2005</v>
      </c>
      <c r="B36" s="22">
        <v>11</v>
      </c>
      <c r="C36" s="25">
        <v>38657</v>
      </c>
      <c r="D36" s="16">
        <v>14.743352854273272</v>
      </c>
      <c r="E36" s="16">
        <v>-54</v>
      </c>
      <c r="F36" s="23">
        <v>5.9667158326779102E-3</v>
      </c>
      <c r="G36" s="16">
        <f t="shared" si="2"/>
        <v>-21.5</v>
      </c>
      <c r="H36" s="16">
        <v>-21.994128146106522</v>
      </c>
      <c r="I36" s="16">
        <f t="shared" si="1"/>
        <v>-10.511838569726155</v>
      </c>
      <c r="J36" s="24"/>
    </row>
    <row r="37" spans="1:10">
      <c r="A37" s="22">
        <v>2005</v>
      </c>
      <c r="B37" s="22">
        <v>12</v>
      </c>
      <c r="C37" s="25">
        <v>38687</v>
      </c>
      <c r="D37" s="16">
        <v>16.581588684603318</v>
      </c>
      <c r="E37" s="16">
        <v>-8</v>
      </c>
      <c r="F37" s="23">
        <v>-4.8489707054810705E-4</v>
      </c>
      <c r="G37" s="16">
        <f t="shared" si="2"/>
        <v>2</v>
      </c>
      <c r="H37" s="16">
        <v>7.1428925885169789</v>
      </c>
      <c r="I37" s="16">
        <f t="shared" si="1"/>
        <v>-17.142407691446429</v>
      </c>
      <c r="J37" s="24"/>
    </row>
    <row r="38" spans="1:10">
      <c r="A38" s="22">
        <v>2006</v>
      </c>
      <c r="B38" s="22">
        <v>1</v>
      </c>
      <c r="C38" s="25">
        <v>38718</v>
      </c>
      <c r="D38" s="16">
        <v>22.500054392446081</v>
      </c>
      <c r="E38" s="16">
        <v>38</v>
      </c>
      <c r="F38" s="23">
        <v>-6.9365099737740965E-3</v>
      </c>
      <c r="G38" s="16">
        <f t="shared" si="2"/>
        <v>19.5</v>
      </c>
      <c r="H38" s="16">
        <v>44.955101714750079</v>
      </c>
      <c r="I38" s="16">
        <f t="shared" si="1"/>
        <v>-26.448165204776302</v>
      </c>
      <c r="J38" s="24"/>
    </row>
    <row r="39" spans="1:10">
      <c r="A39" s="22">
        <v>2006</v>
      </c>
      <c r="B39" s="22">
        <v>2</v>
      </c>
      <c r="C39" s="25">
        <v>38749</v>
      </c>
      <c r="D39" s="16">
        <v>19.853903551691275</v>
      </c>
      <c r="E39" s="16">
        <v>103</v>
      </c>
      <c r="F39" s="23">
        <v>-2.6047127387510971E-3</v>
      </c>
      <c r="G39" s="16">
        <f t="shared" si="2"/>
        <v>52.5</v>
      </c>
      <c r="H39" s="16">
        <v>79.86955693551829</v>
      </c>
      <c r="I39" s="16">
        <f t="shared" si="1"/>
        <v>-29.366952222779545</v>
      </c>
      <c r="J39" s="24"/>
    </row>
    <row r="40" spans="1:10">
      <c r="A40" s="22">
        <v>2006</v>
      </c>
      <c r="B40" s="22">
        <v>3</v>
      </c>
      <c r="C40" s="25">
        <v>38777</v>
      </c>
      <c r="D40" s="16">
        <v>20.313063932554289</v>
      </c>
      <c r="E40" s="16">
        <v>114</v>
      </c>
      <c r="F40" s="23">
        <v>-2.6936509973773087E-2</v>
      </c>
      <c r="G40" s="16">
        <f t="shared" si="2"/>
        <v>58.5</v>
      </c>
      <c r="H40" s="16">
        <v>85.757069633402267</v>
      </c>
      <c r="I40" s="16">
        <f t="shared" si="1"/>
        <v>-30.230133123428487</v>
      </c>
      <c r="J40" s="24"/>
    </row>
    <row r="41" spans="1:10">
      <c r="A41" s="22">
        <v>2006</v>
      </c>
      <c r="B41" s="22">
        <v>4</v>
      </c>
      <c r="C41" s="25">
        <v>38808</v>
      </c>
      <c r="D41" s="16">
        <v>36.505641738926442</v>
      </c>
      <c r="E41" s="16">
        <v>117</v>
      </c>
      <c r="F41" s="23">
        <v>-2.9366617500655112E-2</v>
      </c>
      <c r="G41" s="16">
        <f t="shared" si="2"/>
        <v>60.5</v>
      </c>
      <c r="H41" s="16">
        <v>45.225428173807877</v>
      </c>
      <c r="I41" s="16">
        <f t="shared" si="1"/>
        <v>11.303938443692779</v>
      </c>
      <c r="J41" s="24"/>
    </row>
    <row r="42" spans="1:10">
      <c r="A42" s="22">
        <v>2006</v>
      </c>
      <c r="B42" s="22">
        <v>5</v>
      </c>
      <c r="C42" s="25">
        <v>38838</v>
      </c>
      <c r="D42" s="16">
        <v>42.158256774863275</v>
      </c>
      <c r="E42" s="16">
        <v>79</v>
      </c>
      <c r="F42" s="23">
        <v>-3.4033284167322098E-2</v>
      </c>
      <c r="G42" s="16">
        <f t="shared" si="2"/>
        <v>42</v>
      </c>
      <c r="H42" s="16">
        <v>-16.790410893020923</v>
      </c>
      <c r="I42" s="16">
        <f t="shared" si="1"/>
        <v>53.824444177188241</v>
      </c>
      <c r="J42" s="24"/>
    </row>
    <row r="43" spans="1:10">
      <c r="A43" s="22">
        <v>2006</v>
      </c>
      <c r="B43" s="22">
        <v>6</v>
      </c>
      <c r="C43" s="25">
        <v>38869</v>
      </c>
      <c r="D43" s="16">
        <v>37.486140468894334</v>
      </c>
      <c r="E43" s="16">
        <v>50</v>
      </c>
      <c r="F43" s="23">
        <v>5.2633382499344905E-2</v>
      </c>
      <c r="G43" s="16">
        <f t="shared" si="2"/>
        <v>28</v>
      </c>
      <c r="H43" s="16">
        <v>-35.94160630050942</v>
      </c>
      <c r="I43" s="16">
        <f t="shared" si="1"/>
        <v>57.888972918010076</v>
      </c>
      <c r="J43" s="24"/>
    </row>
    <row r="44" spans="1:10">
      <c r="A44" s="22">
        <v>2006</v>
      </c>
      <c r="B44" s="22">
        <v>7</v>
      </c>
      <c r="C44" s="25">
        <v>38899</v>
      </c>
      <c r="D44" s="16">
        <v>22.302360339574506</v>
      </c>
      <c r="E44" s="16">
        <v>-16</v>
      </c>
      <c r="F44" s="23">
        <v>5.9192522284290894E-2</v>
      </c>
      <c r="G44" s="16">
        <f t="shared" si="2"/>
        <v>-4.5</v>
      </c>
      <c r="H44" s="16">
        <v>-36.624790216225321</v>
      </c>
      <c r="I44" s="16">
        <f t="shared" si="1"/>
        <v>25.065597693941029</v>
      </c>
      <c r="J44" s="24"/>
    </row>
    <row r="45" spans="1:10">
      <c r="A45" s="22">
        <v>2006</v>
      </c>
      <c r="B45" s="22">
        <v>8</v>
      </c>
      <c r="C45" s="25">
        <v>38930</v>
      </c>
      <c r="D45" s="16">
        <v>16.878129763910682</v>
      </c>
      <c r="E45" s="16">
        <v>-72</v>
      </c>
      <c r="F45" s="23">
        <v>1.0805425510096889E-2</v>
      </c>
      <c r="G45" s="16">
        <f t="shared" si="2"/>
        <v>-32</v>
      </c>
      <c r="H45" s="16">
        <v>-36.665466312027206</v>
      </c>
      <c r="I45" s="16">
        <f t="shared" si="1"/>
        <v>-3.3453391134828934</v>
      </c>
      <c r="J45" s="24"/>
    </row>
    <row r="46" spans="1:10">
      <c r="A46" s="22">
        <v>2006</v>
      </c>
      <c r="B46" s="22">
        <v>9</v>
      </c>
      <c r="C46" s="25">
        <v>38961</v>
      </c>
      <c r="D46" s="16">
        <v>11.107137442282598</v>
      </c>
      <c r="E46" s="16">
        <v>-98</v>
      </c>
      <c r="F46" s="23">
        <v>2.0966715832677896E-2</v>
      </c>
      <c r="G46" s="16">
        <f t="shared" si="2"/>
        <v>-44.5</v>
      </c>
      <c r="H46" s="16">
        <v>-36.615061265317813</v>
      </c>
      <c r="I46" s="16">
        <f t="shared" si="1"/>
        <v>-16.905905450514858</v>
      </c>
      <c r="J46" s="24"/>
    </row>
    <row r="47" spans="1:10">
      <c r="A47" s="22">
        <v>2006</v>
      </c>
      <c r="B47" s="22">
        <v>10</v>
      </c>
      <c r="C47" s="25">
        <v>38991</v>
      </c>
      <c r="D47" s="16">
        <v>11.990144306660996</v>
      </c>
      <c r="E47" s="16">
        <v>-96</v>
      </c>
      <c r="F47" s="23">
        <v>4.6763932520328955E-3</v>
      </c>
      <c r="G47" s="16">
        <f t="shared" si="2"/>
        <v>-43</v>
      </c>
      <c r="H47" s="16">
        <v>-35.984707313209327</v>
      </c>
      <c r="I47" s="16">
        <f t="shared" si="1"/>
        <v>-17.019969080042699</v>
      </c>
      <c r="J47" s="24"/>
    </row>
    <row r="48" spans="1:10">
      <c r="A48" s="22">
        <v>2006</v>
      </c>
      <c r="B48" s="22">
        <v>11</v>
      </c>
      <c r="C48" s="25">
        <v>39022</v>
      </c>
      <c r="D48" s="16">
        <v>15.508620155711624</v>
      </c>
      <c r="E48" s="16">
        <v>-28</v>
      </c>
      <c r="F48" s="23">
        <v>2.9667158326779075E-3</v>
      </c>
      <c r="G48" s="16">
        <f t="shared" si="2"/>
        <v>-8.5</v>
      </c>
      <c r="H48" s="16">
        <v>-19.763639646862423</v>
      </c>
      <c r="I48" s="16">
        <f t="shared" si="1"/>
        <v>0.26067293102974531</v>
      </c>
      <c r="J48" s="24"/>
    </row>
    <row r="49" spans="1:10">
      <c r="A49" s="22">
        <v>2006</v>
      </c>
      <c r="B49" s="22">
        <v>12</v>
      </c>
      <c r="C49" s="25">
        <v>39052</v>
      </c>
      <c r="D49" s="16">
        <v>17.458856044220926</v>
      </c>
      <c r="E49" s="16">
        <v>9</v>
      </c>
      <c r="F49" s="23">
        <v>-1.1300583608701009E-3</v>
      </c>
      <c r="G49" s="16">
        <f t="shared" si="2"/>
        <v>10.5</v>
      </c>
      <c r="H49" s="16">
        <v>18.603694837706875</v>
      </c>
      <c r="I49" s="16">
        <f t="shared" si="1"/>
        <v>-20.102564779346004</v>
      </c>
      <c r="J49" s="24"/>
    </row>
    <row r="50" spans="1:10">
      <c r="A50" s="22">
        <v>2007</v>
      </c>
      <c r="B50" s="22">
        <v>1</v>
      </c>
      <c r="C50" s="25">
        <v>39083</v>
      </c>
      <c r="D50" s="16">
        <v>21.103840144040586</v>
      </c>
      <c r="E50" s="16">
        <v>57</v>
      </c>
      <c r="F50" s="23">
        <v>2.7409093810648877E-3</v>
      </c>
      <c r="G50" s="16">
        <f t="shared" si="2"/>
        <v>29</v>
      </c>
      <c r="H50" s="16">
        <v>59.00957991604168</v>
      </c>
      <c r="I50" s="16">
        <f t="shared" si="1"/>
        <v>-31.012320825422748</v>
      </c>
      <c r="J50" s="24"/>
    </row>
    <row r="51" spans="1:10">
      <c r="A51" s="22">
        <v>2007</v>
      </c>
      <c r="B51" s="22">
        <v>2</v>
      </c>
      <c r="C51" s="25">
        <v>39114</v>
      </c>
      <c r="D51" s="16">
        <v>16.081773478351391</v>
      </c>
      <c r="E51" s="16">
        <v>81</v>
      </c>
      <c r="F51" s="23">
        <v>-9.3904270244651034E-3</v>
      </c>
      <c r="G51" s="16">
        <f t="shared" si="2"/>
        <v>41.5</v>
      </c>
      <c r="H51" s="16">
        <v>73.327552276476268</v>
      </c>
      <c r="I51" s="16">
        <f t="shared" si="1"/>
        <v>-33.818161849451798</v>
      </c>
      <c r="J51" s="24"/>
    </row>
    <row r="52" spans="1:10">
      <c r="A52" s="22">
        <v>2007</v>
      </c>
      <c r="B52" s="22">
        <v>3</v>
      </c>
      <c r="C52" s="25">
        <v>39142</v>
      </c>
      <c r="D52" s="16">
        <v>24.773536000469182</v>
      </c>
      <c r="E52" s="16">
        <v>94</v>
      </c>
      <c r="F52" s="23">
        <v>-1.1452639006032106E-2</v>
      </c>
      <c r="G52" s="16">
        <f t="shared" si="2"/>
        <v>48.5</v>
      </c>
      <c r="H52" s="16">
        <v>75.702053544583265</v>
      </c>
      <c r="I52" s="16">
        <f t="shared" si="1"/>
        <v>-30.190600905577227</v>
      </c>
      <c r="J52" s="24"/>
    </row>
    <row r="53" spans="1:10">
      <c r="A53" s="22">
        <v>2007</v>
      </c>
      <c r="B53" s="22">
        <v>4</v>
      </c>
      <c r="C53" s="25">
        <v>39173</v>
      </c>
      <c r="D53" s="16">
        <v>27.394177931176046</v>
      </c>
      <c r="E53" s="16">
        <v>94</v>
      </c>
      <c r="F53" s="23">
        <v>-9.0332841673221032E-3</v>
      </c>
      <c r="G53" s="16">
        <f t="shared" si="2"/>
        <v>49</v>
      </c>
      <c r="H53" s="16">
        <v>40.478752341697778</v>
      </c>
      <c r="I53" s="16">
        <f t="shared" si="1"/>
        <v>4.5302809424695383</v>
      </c>
      <c r="J53" s="24"/>
    </row>
    <row r="54" spans="1:10">
      <c r="A54" s="22">
        <v>2007</v>
      </c>
      <c r="B54" s="22">
        <v>5</v>
      </c>
      <c r="C54" s="25">
        <v>39203</v>
      </c>
      <c r="D54" s="16">
        <v>32.322977644502444</v>
      </c>
      <c r="E54" s="16">
        <v>82</v>
      </c>
      <c r="F54" s="23">
        <v>2.499897389719391E-2</v>
      </c>
      <c r="G54" s="16">
        <f t="shared" si="2"/>
        <v>43.5</v>
      </c>
      <c r="H54" s="16">
        <v>-13.022847681567622</v>
      </c>
      <c r="I54" s="16">
        <f t="shared" si="1"/>
        <v>51.497848707670428</v>
      </c>
      <c r="J54" s="24"/>
    </row>
    <row r="55" spans="1:10">
      <c r="A55" s="22">
        <v>2007</v>
      </c>
      <c r="B55" s="22">
        <v>6</v>
      </c>
      <c r="C55" s="25">
        <v>39234</v>
      </c>
      <c r="D55" s="16">
        <v>25.660369201354779</v>
      </c>
      <c r="E55" s="16">
        <v>46</v>
      </c>
      <c r="F55" s="23">
        <v>6.4300049166010897E-2</v>
      </c>
      <c r="G55" s="16">
        <f t="shared" si="2"/>
        <v>26</v>
      </c>
      <c r="H55" s="16">
        <v>-35.509436202058311</v>
      </c>
      <c r="I55" s="16">
        <f t="shared" si="1"/>
        <v>55.445136152892303</v>
      </c>
      <c r="J55" s="24"/>
    </row>
    <row r="56" spans="1:10">
      <c r="A56" s="22">
        <v>2007</v>
      </c>
      <c r="B56" s="22">
        <v>7</v>
      </c>
      <c r="C56" s="25">
        <v>39264</v>
      </c>
      <c r="D56" s="16">
        <v>21.140907778954006</v>
      </c>
      <c r="E56" s="16">
        <v>-37</v>
      </c>
      <c r="F56" s="23">
        <v>6.0482844864935881E-2</v>
      </c>
      <c r="G56" s="16">
        <f t="shared" si="2"/>
        <v>-15</v>
      </c>
      <c r="H56" s="16">
        <v>-36.619206307955935</v>
      </c>
      <c r="I56" s="16">
        <f t="shared" si="1"/>
        <v>14.558723463090999</v>
      </c>
      <c r="J56" s="24"/>
    </row>
    <row r="57" spans="1:10">
      <c r="A57" s="22">
        <v>2007</v>
      </c>
      <c r="B57" s="22">
        <v>8</v>
      </c>
      <c r="C57" s="25">
        <v>39295</v>
      </c>
      <c r="D57" s="16">
        <v>17.520635435743294</v>
      </c>
      <c r="E57" s="16">
        <v>-75</v>
      </c>
      <c r="F57" s="23">
        <v>9.5151029294519018E-3</v>
      </c>
      <c r="G57" s="16">
        <f t="shared" si="2"/>
        <v>-33.5</v>
      </c>
      <c r="H57" s="16">
        <v>-36.665885097950991</v>
      </c>
      <c r="I57" s="16">
        <f t="shared" si="1"/>
        <v>-4.8436300049784649</v>
      </c>
      <c r="J57" s="24"/>
    </row>
    <row r="58" spans="1:10">
      <c r="A58" s="22">
        <v>2007</v>
      </c>
      <c r="B58" s="22">
        <v>9</v>
      </c>
      <c r="C58" s="25">
        <v>39326</v>
      </c>
      <c r="D58" s="16">
        <v>10.69819772807648</v>
      </c>
      <c r="E58" s="16">
        <v>-101</v>
      </c>
      <c r="F58" s="23">
        <v>7.6333824993448929E-3</v>
      </c>
      <c r="G58" s="16">
        <f t="shared" si="2"/>
        <v>-46</v>
      </c>
      <c r="H58" s="16">
        <v>-36.641675381577372</v>
      </c>
      <c r="I58" s="16">
        <f t="shared" si="1"/>
        <v>-18.365958000921978</v>
      </c>
      <c r="J58" s="24"/>
    </row>
    <row r="59" spans="1:10">
      <c r="A59" s="22">
        <v>2007</v>
      </c>
      <c r="B59" s="22">
        <v>10</v>
      </c>
      <c r="C59" s="25">
        <v>39356</v>
      </c>
      <c r="D59" s="16">
        <v>11.975317252695628</v>
      </c>
      <c r="E59" s="16">
        <v>-105</v>
      </c>
      <c r="F59" s="23">
        <v>-7.5816712640960904E-3</v>
      </c>
      <c r="G59" s="16">
        <f t="shared" si="2"/>
        <v>-47.5</v>
      </c>
      <c r="H59" s="16">
        <v>-36.042047113615553</v>
      </c>
      <c r="I59" s="16">
        <f t="shared" si="1"/>
        <v>-21.450371215120356</v>
      </c>
      <c r="J59" s="24"/>
    </row>
    <row r="60" spans="1:10">
      <c r="A60" s="22">
        <v>2007</v>
      </c>
      <c r="B60" s="22">
        <v>11</v>
      </c>
      <c r="C60" s="25">
        <v>39387</v>
      </c>
      <c r="D60" s="16">
        <v>13.643281108455641</v>
      </c>
      <c r="E60" s="16">
        <v>-69</v>
      </c>
      <c r="F60" s="23">
        <v>-1.569995083398909E-2</v>
      </c>
      <c r="G60" s="16">
        <f t="shared" si="2"/>
        <v>-29</v>
      </c>
      <c r="H60" s="16">
        <v>-26.786622392706562</v>
      </c>
      <c r="I60" s="16">
        <f t="shared" si="1"/>
        <v>-13.197677656459447</v>
      </c>
      <c r="J60" s="24"/>
    </row>
    <row r="61" spans="1:10">
      <c r="A61" s="22">
        <v>2007</v>
      </c>
      <c r="B61" s="22">
        <v>12</v>
      </c>
      <c r="C61" s="25">
        <v>39417</v>
      </c>
      <c r="D61" s="16">
        <v>15.988506525988592</v>
      </c>
      <c r="E61" s="16">
        <v>-11</v>
      </c>
      <c r="F61" s="23">
        <v>-1.8549413199580089E-2</v>
      </c>
      <c r="G61" s="16">
        <f t="shared" si="2"/>
        <v>0.5</v>
      </c>
      <c r="H61" s="16">
        <v>5.8758925098462811</v>
      </c>
      <c r="I61" s="16">
        <f t="shared" si="1"/>
        <v>-17.357343096646701</v>
      </c>
      <c r="J61" s="24"/>
    </row>
    <row r="62" spans="1:10">
      <c r="A62" s="22">
        <v>2008</v>
      </c>
      <c r="B62" s="22">
        <v>1</v>
      </c>
      <c r="C62" s="25">
        <v>39448</v>
      </c>
      <c r="D62" s="16">
        <v>18.150785229271435</v>
      </c>
      <c r="E62" s="16">
        <v>51</v>
      </c>
      <c r="F62" s="23">
        <v>-3.9517155135064097E-2</v>
      </c>
      <c r="G62" s="16">
        <f t="shared" si="2"/>
        <v>26</v>
      </c>
      <c r="H62" s="16">
        <v>57.192485739301581</v>
      </c>
      <c r="I62" s="16">
        <f t="shared" si="1"/>
        <v>-32.152968584166516</v>
      </c>
      <c r="J62" s="24"/>
    </row>
    <row r="63" spans="1:10">
      <c r="A63" s="22">
        <v>2008</v>
      </c>
      <c r="B63" s="22">
        <v>2</v>
      </c>
      <c r="C63" s="25">
        <v>39479</v>
      </c>
      <c r="D63" s="16">
        <v>14.988078960045744</v>
      </c>
      <c r="E63" s="16">
        <v>97</v>
      </c>
      <c r="F63" s="23">
        <v>-5.7826387615598107E-2</v>
      </c>
      <c r="G63" s="16">
        <f t="shared" si="2"/>
        <v>49.5</v>
      </c>
      <c r="H63" s="16">
        <v>102.53935016722627</v>
      </c>
      <c r="I63" s="16">
        <f t="shared" si="1"/>
        <v>-54.981523779610683</v>
      </c>
      <c r="J63" s="24"/>
    </row>
    <row r="64" spans="1:10">
      <c r="A64" s="22">
        <v>2008</v>
      </c>
      <c r="B64" s="22">
        <v>3</v>
      </c>
      <c r="C64" s="25">
        <v>39508</v>
      </c>
      <c r="D64" s="16">
        <v>17.656550097092502</v>
      </c>
      <c r="E64" s="16">
        <v>102</v>
      </c>
      <c r="F64" s="23">
        <v>-7.5001026102806095E-2</v>
      </c>
      <c r="G64" s="16">
        <f t="shared" si="2"/>
        <v>52.5</v>
      </c>
      <c r="H64" s="16">
        <v>91.441391438897284</v>
      </c>
      <c r="I64" s="16">
        <f t="shared" si="1"/>
        <v>-41.866390412794473</v>
      </c>
      <c r="J64" s="24"/>
    </row>
    <row r="65" spans="1:10">
      <c r="A65" s="22">
        <v>2008</v>
      </c>
      <c r="B65" s="22">
        <v>4</v>
      </c>
      <c r="C65" s="25">
        <v>39539</v>
      </c>
      <c r="D65" s="16">
        <v>19.275170154978522</v>
      </c>
      <c r="E65" s="16">
        <v>104</v>
      </c>
      <c r="F65" s="23">
        <v>-4.803328416732211E-2</v>
      </c>
      <c r="G65" s="16">
        <f t="shared" si="2"/>
        <v>54</v>
      </c>
      <c r="H65" s="16">
        <v>72.488968301572271</v>
      </c>
      <c r="I65" s="16">
        <f t="shared" si="1"/>
        <v>-22.440935017404954</v>
      </c>
      <c r="J65" s="24"/>
    </row>
    <row r="66" spans="1:10">
      <c r="A66" s="22">
        <v>2008</v>
      </c>
      <c r="B66" s="22">
        <v>5</v>
      </c>
      <c r="C66" s="25">
        <v>39569</v>
      </c>
      <c r="D66" s="16">
        <v>38.167308082518367</v>
      </c>
      <c r="E66" s="16">
        <v>93</v>
      </c>
      <c r="F66" s="23">
        <v>-7.0484897070548114E-2</v>
      </c>
      <c r="G66" s="16">
        <f t="shared" ref="G66:G97" si="3">AVERAGE(B66,E66)</f>
        <v>49</v>
      </c>
      <c r="H66" s="16">
        <v>-2.9546546323039209</v>
      </c>
      <c r="I66" s="16">
        <f t="shared" si="1"/>
        <v>47.025139529374464</v>
      </c>
      <c r="J66" s="24"/>
    </row>
    <row r="67" spans="1:10">
      <c r="A67" s="22">
        <v>2008</v>
      </c>
      <c r="B67" s="22">
        <v>6</v>
      </c>
      <c r="C67" s="25">
        <v>39600</v>
      </c>
      <c r="D67" s="16">
        <v>43.070200309077308</v>
      </c>
      <c r="E67" s="16">
        <v>58</v>
      </c>
      <c r="F67" s="23">
        <v>2.7966715832677902E-2</v>
      </c>
      <c r="G67" s="16">
        <f t="shared" si="3"/>
        <v>32</v>
      </c>
      <c r="H67" s="16">
        <v>-35.506866084320841</v>
      </c>
      <c r="I67" s="16">
        <f t="shared" ref="I67:I118" si="4">E67-F67-G67-H67</f>
        <v>61.478899368488165</v>
      </c>
      <c r="J67" s="24"/>
    </row>
    <row r="68" spans="1:10">
      <c r="A68" s="22">
        <v>2008</v>
      </c>
      <c r="B68" s="22">
        <v>7</v>
      </c>
      <c r="C68" s="25">
        <v>39630</v>
      </c>
      <c r="D68" s="16">
        <v>25.527244577042062</v>
      </c>
      <c r="E68" s="16">
        <v>-33</v>
      </c>
      <c r="F68" s="23">
        <v>6.1450586800419926E-2</v>
      </c>
      <c r="G68" s="16">
        <f t="shared" si="3"/>
        <v>-13</v>
      </c>
      <c r="H68" s="16">
        <v>-36.58822584630704</v>
      </c>
      <c r="I68" s="16">
        <f t="shared" si="4"/>
        <v>16.526775259506621</v>
      </c>
      <c r="J68" s="24"/>
    </row>
    <row r="69" spans="1:10">
      <c r="A69" s="22">
        <v>2008</v>
      </c>
      <c r="B69" s="22">
        <v>8</v>
      </c>
      <c r="C69" s="25">
        <v>39661</v>
      </c>
      <c r="D69" s="16">
        <v>16.186200578860166</v>
      </c>
      <c r="E69" s="16">
        <v>-69</v>
      </c>
      <c r="F69" s="23">
        <v>3.14505868004199E-2</v>
      </c>
      <c r="G69" s="16">
        <f t="shared" si="3"/>
        <v>-30.5</v>
      </c>
      <c r="H69" s="16">
        <v>-36.665468449240826</v>
      </c>
      <c r="I69" s="16">
        <f t="shared" si="4"/>
        <v>-1.8659821375595911</v>
      </c>
      <c r="J69" s="24"/>
    </row>
    <row r="70" spans="1:10">
      <c r="A70" s="22">
        <v>2008</v>
      </c>
      <c r="B70" s="22">
        <v>9</v>
      </c>
      <c r="C70" s="25">
        <v>39692</v>
      </c>
      <c r="D70" s="16">
        <v>11.139422156562029</v>
      </c>
      <c r="E70" s="16">
        <v>-88</v>
      </c>
      <c r="F70" s="23">
        <v>-3.6661750065508647E-4</v>
      </c>
      <c r="G70" s="16">
        <f t="shared" si="3"/>
        <v>-39.5</v>
      </c>
      <c r="H70" s="16">
        <v>-36.657463366613655</v>
      </c>
      <c r="I70" s="16">
        <f t="shared" si="4"/>
        <v>-11.842170015885685</v>
      </c>
      <c r="J70" s="24"/>
    </row>
    <row r="71" spans="1:10">
      <c r="A71" s="22">
        <v>2008</v>
      </c>
      <c r="B71" s="22">
        <v>10</v>
      </c>
      <c r="C71" s="25">
        <v>39722</v>
      </c>
      <c r="D71" s="16">
        <v>11.904888746360131</v>
      </c>
      <c r="E71" s="16">
        <v>-80</v>
      </c>
      <c r="F71" s="23">
        <v>-1.7259090618935102E-2</v>
      </c>
      <c r="G71" s="16">
        <f t="shared" si="3"/>
        <v>-35</v>
      </c>
      <c r="H71" s="16">
        <v>-36.093129584267174</v>
      </c>
      <c r="I71" s="16">
        <f t="shared" si="4"/>
        <v>-8.88961132511389</v>
      </c>
      <c r="J71" s="24"/>
    </row>
    <row r="72" spans="1:10">
      <c r="A72" s="22">
        <v>2008</v>
      </c>
      <c r="B72" s="22">
        <v>11</v>
      </c>
      <c r="C72" s="25">
        <v>39753</v>
      </c>
      <c r="D72" s="16">
        <v>14.37267650513907</v>
      </c>
      <c r="E72" s="16">
        <v>-53</v>
      </c>
      <c r="F72" s="23">
        <v>-2.3699950833989097E-2</v>
      </c>
      <c r="G72" s="16">
        <f t="shared" si="3"/>
        <v>-21</v>
      </c>
      <c r="H72" s="16">
        <v>-31.404481027029782</v>
      </c>
      <c r="I72" s="16">
        <f t="shared" si="4"/>
        <v>-0.57181902213623204</v>
      </c>
      <c r="J72" s="24"/>
    </row>
    <row r="73" spans="1:10">
      <c r="A73" s="22">
        <v>2008</v>
      </c>
      <c r="B73" s="22">
        <v>12</v>
      </c>
      <c r="C73" s="25">
        <v>39783</v>
      </c>
      <c r="D73" s="16">
        <v>16.729859224256998</v>
      </c>
      <c r="E73" s="16">
        <v>-24</v>
      </c>
      <c r="F73" s="23">
        <v>-2.8871993844741095E-2</v>
      </c>
      <c r="G73" s="16">
        <f t="shared" si="3"/>
        <v>-6</v>
      </c>
      <c r="H73" s="16">
        <v>-4.410633879244422</v>
      </c>
      <c r="I73" s="16">
        <f t="shared" si="4"/>
        <v>-13.560494126910836</v>
      </c>
      <c r="J73" s="24"/>
    </row>
    <row r="74" spans="1:10">
      <c r="A74" s="22">
        <v>2009</v>
      </c>
      <c r="B74" s="22">
        <v>1</v>
      </c>
      <c r="C74" s="25">
        <v>39814</v>
      </c>
      <c r="D74" s="16">
        <v>22.10466628670293</v>
      </c>
      <c r="E74" s="16">
        <v>44</v>
      </c>
      <c r="F74" s="23">
        <v>-3.3065542231838108E-2</v>
      </c>
      <c r="G74" s="16">
        <f t="shared" si="3"/>
        <v>22.5</v>
      </c>
      <c r="H74" s="16">
        <v>56.26196143224238</v>
      </c>
      <c r="I74" s="16">
        <f t="shared" si="4"/>
        <v>-34.728895890010541</v>
      </c>
      <c r="J74" s="24"/>
    </row>
    <row r="75" spans="1:10">
      <c r="A75" s="22">
        <v>2009</v>
      </c>
      <c r="B75" s="22">
        <v>2</v>
      </c>
      <c r="C75" s="25">
        <v>39845</v>
      </c>
      <c r="D75" s="16">
        <v>14.66443466381244</v>
      </c>
      <c r="E75" s="16">
        <v>35</v>
      </c>
      <c r="F75" s="23">
        <v>-5.653328416732209E-2</v>
      </c>
      <c r="G75" s="16">
        <f t="shared" si="3"/>
        <v>18.5</v>
      </c>
      <c r="H75" s="16">
        <v>61.533198307495674</v>
      </c>
      <c r="I75" s="16">
        <f t="shared" si="4"/>
        <v>-44.976665023328351</v>
      </c>
      <c r="J75" s="24"/>
    </row>
    <row r="76" spans="1:10">
      <c r="A76" s="22">
        <v>2009</v>
      </c>
      <c r="B76" s="22">
        <v>3</v>
      </c>
      <c r="C76" s="25">
        <v>39873</v>
      </c>
      <c r="D76" s="16">
        <v>16.952265033737518</v>
      </c>
      <c r="E76" s="16">
        <v>82</v>
      </c>
      <c r="F76" s="23">
        <v>-6.7581671264096088E-2</v>
      </c>
      <c r="G76" s="16">
        <f t="shared" si="3"/>
        <v>42.5</v>
      </c>
      <c r="H76" s="16">
        <v>64.535566052283286</v>
      </c>
      <c r="I76" s="16">
        <f t="shared" si="4"/>
        <v>-24.967984381019193</v>
      </c>
      <c r="J76" s="24"/>
    </row>
    <row r="77" spans="1:10">
      <c r="A77" s="22">
        <v>2009</v>
      </c>
      <c r="B77" s="22">
        <v>4</v>
      </c>
      <c r="C77" s="25">
        <v>39904</v>
      </c>
      <c r="D77" s="16">
        <v>27.693110470800406</v>
      </c>
      <c r="E77" s="16">
        <v>84</v>
      </c>
      <c r="F77" s="23">
        <v>-6.4699950833989106E-2</v>
      </c>
      <c r="G77" s="16">
        <f t="shared" si="3"/>
        <v>44</v>
      </c>
      <c r="H77" s="16">
        <v>38.226917869634484</v>
      </c>
      <c r="I77" s="16">
        <f t="shared" si="4"/>
        <v>1.8377820811994994</v>
      </c>
      <c r="J77" s="24"/>
    </row>
    <row r="78" spans="1:10">
      <c r="A78" s="22">
        <v>2009</v>
      </c>
      <c r="B78" s="22">
        <v>5</v>
      </c>
      <c r="C78" s="25">
        <v>39934</v>
      </c>
      <c r="D78" s="16">
        <v>34.164003511868984</v>
      </c>
      <c r="E78" s="16">
        <v>72</v>
      </c>
      <c r="F78" s="23">
        <v>-3.8871993844741104E-2</v>
      </c>
      <c r="G78" s="16">
        <f t="shared" si="3"/>
        <v>38.5</v>
      </c>
      <c r="H78" s="16">
        <v>-14.873574127316722</v>
      </c>
      <c r="I78" s="16">
        <f t="shared" si="4"/>
        <v>48.412446121161459</v>
      </c>
      <c r="J78" s="24"/>
    </row>
    <row r="79" spans="1:10">
      <c r="A79" s="22">
        <v>2009</v>
      </c>
      <c r="B79" s="22">
        <v>6</v>
      </c>
      <c r="C79" s="25">
        <v>39965</v>
      </c>
      <c r="D79" s="16">
        <v>34.401156659970972</v>
      </c>
      <c r="E79" s="16">
        <v>19</v>
      </c>
      <c r="F79" s="23">
        <v>3.2966715832677906E-2</v>
      </c>
      <c r="G79" s="16">
        <f t="shared" si="3"/>
        <v>12.5</v>
      </c>
      <c r="H79" s="16">
        <v>-36.21164538881559</v>
      </c>
      <c r="I79" s="16">
        <f t="shared" si="4"/>
        <v>42.678678672982912</v>
      </c>
      <c r="J79" s="24"/>
    </row>
    <row r="80" spans="1:10">
      <c r="A80" s="22">
        <v>2009</v>
      </c>
      <c r="B80" s="22">
        <v>7</v>
      </c>
      <c r="C80" s="25">
        <v>39995</v>
      </c>
      <c r="D80" s="16">
        <v>20.374843324076654</v>
      </c>
      <c r="E80" s="16">
        <v>-24</v>
      </c>
      <c r="F80" s="23">
        <v>6.0805425510096878E-2</v>
      </c>
      <c r="G80" s="16">
        <f t="shared" si="3"/>
        <v>-8.5</v>
      </c>
      <c r="H80" s="16">
        <v>-36.647042515956315</v>
      </c>
      <c r="I80" s="16">
        <f t="shared" si="4"/>
        <v>21.086237090446218</v>
      </c>
      <c r="J80" s="24"/>
    </row>
    <row r="81" spans="1:10">
      <c r="A81" s="22">
        <v>2009</v>
      </c>
      <c r="B81" s="22">
        <v>8</v>
      </c>
      <c r="C81" s="25">
        <v>40026</v>
      </c>
      <c r="D81" s="16">
        <v>14.740562817236777</v>
      </c>
      <c r="E81" s="16">
        <v>-58</v>
      </c>
      <c r="F81" s="23">
        <v>6.306349002622591E-2</v>
      </c>
      <c r="G81" s="16">
        <f t="shared" si="3"/>
        <v>-25</v>
      </c>
      <c r="H81" s="16">
        <v>-36.666789516054749</v>
      </c>
      <c r="I81" s="16">
        <f t="shared" si="4"/>
        <v>3.6037260260285251</v>
      </c>
      <c r="J81" s="24"/>
    </row>
    <row r="82" spans="1:10">
      <c r="A82" s="22">
        <v>2009</v>
      </c>
      <c r="B82" s="22">
        <v>9</v>
      </c>
      <c r="C82" s="25">
        <v>40057</v>
      </c>
      <c r="D82" s="16">
        <v>9.8444463949093137</v>
      </c>
      <c r="E82" s="16">
        <v>-100</v>
      </c>
      <c r="F82" s="23">
        <v>4.66333824993449E-2</v>
      </c>
      <c r="G82" s="16">
        <f t="shared" si="3"/>
        <v>-45.5</v>
      </c>
      <c r="H82" s="16">
        <v>-36.660646502394904</v>
      </c>
      <c r="I82" s="16">
        <f t="shared" si="4"/>
        <v>-17.885986880104447</v>
      </c>
      <c r="J82" s="24"/>
    </row>
    <row r="83" spans="1:10">
      <c r="A83" s="22">
        <v>2009</v>
      </c>
      <c r="B83" s="22">
        <v>10</v>
      </c>
      <c r="C83" s="25">
        <v>40087</v>
      </c>
      <c r="D83" s="16">
        <v>11.214195149140068</v>
      </c>
      <c r="E83" s="16">
        <v>-84</v>
      </c>
      <c r="F83" s="23">
        <v>2.8869941639129926E-2</v>
      </c>
      <c r="G83" s="16">
        <f t="shared" si="3"/>
        <v>-37</v>
      </c>
      <c r="H83" s="16">
        <v>-35.37306665267883</v>
      </c>
      <c r="I83" s="16">
        <f t="shared" si="4"/>
        <v>-11.6558032889603</v>
      </c>
      <c r="J83" s="24"/>
    </row>
    <row r="84" spans="1:10">
      <c r="A84" s="22">
        <v>2009</v>
      </c>
      <c r="B84" s="22">
        <v>11</v>
      </c>
      <c r="C84" s="25">
        <v>40118</v>
      </c>
      <c r="D84" s="16">
        <v>14.109615870269636</v>
      </c>
      <c r="E84" s="16">
        <v>-56</v>
      </c>
      <c r="F84" s="23">
        <v>2.2300049166010888E-2</v>
      </c>
      <c r="G84" s="16">
        <f t="shared" si="3"/>
        <v>-22.5</v>
      </c>
      <c r="H84" s="16">
        <v>-24.373491366938222</v>
      </c>
      <c r="I84" s="16">
        <f t="shared" si="4"/>
        <v>-9.1488086822277914</v>
      </c>
      <c r="J84" s="24"/>
    </row>
    <row r="85" spans="1:10">
      <c r="A85" s="22">
        <v>2009</v>
      </c>
      <c r="B85" s="22">
        <v>12</v>
      </c>
      <c r="C85" s="25">
        <v>40148</v>
      </c>
      <c r="D85" s="16">
        <v>16.63101219782121</v>
      </c>
      <c r="E85" s="16">
        <v>-23</v>
      </c>
      <c r="F85" s="23">
        <v>7.5796190584848933E-3</v>
      </c>
      <c r="G85" s="16">
        <f t="shared" si="3"/>
        <v>-5.5</v>
      </c>
      <c r="H85" s="16">
        <v>-2.5684845237676228</v>
      </c>
      <c r="I85" s="16">
        <f t="shared" si="4"/>
        <v>-14.939095095290863</v>
      </c>
      <c r="J85" s="24"/>
    </row>
    <row r="86" spans="1:10">
      <c r="A86" s="22">
        <v>2010</v>
      </c>
      <c r="B86" s="22">
        <v>1</v>
      </c>
      <c r="C86" s="25">
        <v>40179</v>
      </c>
      <c r="D86" s="16">
        <v>14.765274573845726</v>
      </c>
      <c r="E86" s="16">
        <v>8</v>
      </c>
      <c r="F86" s="23">
        <v>-9.8397357802250951E-3</v>
      </c>
      <c r="G86" s="16">
        <f t="shared" si="3"/>
        <v>4.5</v>
      </c>
      <c r="H86" s="16">
        <v>25.506568386806478</v>
      </c>
      <c r="I86" s="16">
        <f t="shared" si="4"/>
        <v>-21.996728651026253</v>
      </c>
      <c r="J86" s="24"/>
    </row>
    <row r="87" spans="1:10">
      <c r="A87" s="22">
        <v>2010</v>
      </c>
      <c r="B87" s="22">
        <v>2</v>
      </c>
      <c r="C87" s="25">
        <v>40210</v>
      </c>
      <c r="D87" s="16">
        <v>13.269416145565444</v>
      </c>
      <c r="E87" s="16">
        <v>28</v>
      </c>
      <c r="F87" s="23">
        <v>-2.7961855595893093E-2</v>
      </c>
      <c r="G87" s="16">
        <f t="shared" si="3"/>
        <v>15</v>
      </c>
      <c r="H87" s="16">
        <v>39.669975292548678</v>
      </c>
      <c r="I87" s="16">
        <f t="shared" si="4"/>
        <v>-26.642013436952784</v>
      </c>
      <c r="J87" s="24"/>
    </row>
    <row r="88" spans="1:10">
      <c r="A88" s="22">
        <v>2010</v>
      </c>
      <c r="B88" s="22">
        <v>3</v>
      </c>
      <c r="C88" s="25">
        <v>40238</v>
      </c>
      <c r="D88" s="16">
        <v>13.850939579314693</v>
      </c>
      <c r="E88" s="16">
        <v>53</v>
      </c>
      <c r="F88" s="23">
        <v>-4.1452639006032105E-2</v>
      </c>
      <c r="G88" s="16">
        <f t="shared" si="3"/>
        <v>28</v>
      </c>
      <c r="H88" s="16">
        <v>25.275713245577677</v>
      </c>
      <c r="I88" s="16">
        <f t="shared" si="4"/>
        <v>-0.23426060657164527</v>
      </c>
      <c r="J88" s="24"/>
    </row>
    <row r="89" spans="1:10">
      <c r="A89" s="22">
        <v>2010</v>
      </c>
      <c r="B89" s="22">
        <v>4</v>
      </c>
      <c r="C89" s="25">
        <v>40269</v>
      </c>
      <c r="D89" s="16">
        <v>16.010826822280542</v>
      </c>
      <c r="E89" s="16">
        <v>39</v>
      </c>
      <c r="F89" s="23">
        <v>-4.0033284167322103E-2</v>
      </c>
      <c r="G89" s="16">
        <f t="shared" si="3"/>
        <v>21.5</v>
      </c>
      <c r="H89" s="16">
        <v>4.408701783487281</v>
      </c>
      <c r="I89" s="16">
        <f t="shared" si="4"/>
        <v>13.131331500680041</v>
      </c>
      <c r="J89" s="24"/>
    </row>
    <row r="90" spans="1:10">
      <c r="A90" s="22">
        <v>2010</v>
      </c>
      <c r="B90" s="22">
        <v>5</v>
      </c>
      <c r="C90" s="25">
        <v>40299</v>
      </c>
      <c r="D90" s="16">
        <v>25.329550524170486</v>
      </c>
      <c r="E90" s="16">
        <v>46</v>
      </c>
      <c r="F90" s="23">
        <v>-1.3388122876999087E-2</v>
      </c>
      <c r="G90" s="16">
        <f t="shared" si="3"/>
        <v>25.5</v>
      </c>
      <c r="H90" s="16">
        <v>-27.514047696131122</v>
      </c>
      <c r="I90" s="16">
        <f t="shared" si="4"/>
        <v>48.027435819008119</v>
      </c>
      <c r="J90" s="24"/>
    </row>
    <row r="91" spans="1:10">
      <c r="A91" s="22">
        <v>2010</v>
      </c>
      <c r="B91" s="22">
        <v>6</v>
      </c>
      <c r="C91" s="25">
        <v>40330</v>
      </c>
      <c r="D91" s="16">
        <v>40.499380468307841</v>
      </c>
      <c r="E91" s="16">
        <v>62</v>
      </c>
      <c r="F91" s="23">
        <v>4.4966715832677917E-2</v>
      </c>
      <c r="G91" s="16">
        <f t="shared" si="3"/>
        <v>34</v>
      </c>
      <c r="H91" s="16">
        <v>-35.966176435078488</v>
      </c>
      <c r="I91" s="16">
        <f t="shared" si="4"/>
        <v>63.921209719245809</v>
      </c>
      <c r="J91" s="24"/>
    </row>
    <row r="92" spans="1:10">
      <c r="A92" s="22">
        <v>2010</v>
      </c>
      <c r="B92" s="22">
        <v>7</v>
      </c>
      <c r="C92" s="25">
        <v>40360</v>
      </c>
      <c r="D92" s="16">
        <v>23.253762969018958</v>
      </c>
      <c r="E92" s="16">
        <v>2</v>
      </c>
      <c r="F92" s="23">
        <v>5.1450586800419917E-2</v>
      </c>
      <c r="G92" s="16">
        <f t="shared" si="3"/>
        <v>4.5</v>
      </c>
      <c r="H92" s="16">
        <v>-36.569220098906456</v>
      </c>
      <c r="I92" s="16">
        <f t="shared" si="4"/>
        <v>34.017769512106035</v>
      </c>
      <c r="J92" s="24"/>
    </row>
    <row r="93" spans="1:10">
      <c r="A93" s="22">
        <v>2010</v>
      </c>
      <c r="B93" s="22">
        <v>8</v>
      </c>
      <c r="C93" s="25">
        <v>40391</v>
      </c>
      <c r="D93" s="16">
        <v>15.518983150418602</v>
      </c>
      <c r="E93" s="16">
        <v>-59</v>
      </c>
      <c r="F93" s="23">
        <v>4.0482844864935918E-2</v>
      </c>
      <c r="G93" s="16">
        <f t="shared" si="3"/>
        <v>-25.5</v>
      </c>
      <c r="H93" s="16">
        <v>-36.665537648237326</v>
      </c>
      <c r="I93" s="16">
        <f t="shared" si="4"/>
        <v>3.1250548033723931</v>
      </c>
      <c r="J93" s="24"/>
    </row>
    <row r="94" spans="1:10">
      <c r="A94" s="22">
        <v>2010</v>
      </c>
      <c r="B94" s="22">
        <v>9</v>
      </c>
      <c r="C94" s="25">
        <v>40422</v>
      </c>
      <c r="D94" s="16">
        <v>10.526012585252849</v>
      </c>
      <c r="E94" s="16">
        <v>-70</v>
      </c>
      <c r="F94" s="23">
        <v>2.2633382499344906E-2</v>
      </c>
      <c r="G94" s="16">
        <f t="shared" si="3"/>
        <v>-30.5</v>
      </c>
      <c r="H94" s="16">
        <v>-36.63713669647322</v>
      </c>
      <c r="I94" s="16">
        <f t="shared" si="4"/>
        <v>-2.88549668602613</v>
      </c>
      <c r="J94" s="24"/>
    </row>
    <row r="95" spans="1:10">
      <c r="A95" s="22">
        <v>2010</v>
      </c>
      <c r="B95" s="22">
        <v>10</v>
      </c>
      <c r="C95" s="25">
        <v>40452</v>
      </c>
      <c r="D95" s="16">
        <v>12.837757558347874</v>
      </c>
      <c r="E95" s="16">
        <v>-70</v>
      </c>
      <c r="F95" s="23">
        <v>5.3215545423558885E-3</v>
      </c>
      <c r="G95" s="16">
        <f t="shared" si="3"/>
        <v>-30</v>
      </c>
      <c r="H95" s="16">
        <v>-36.261411840822895</v>
      </c>
      <c r="I95" s="16">
        <f t="shared" si="4"/>
        <v>-3.7439097137194679</v>
      </c>
      <c r="J95" s="24"/>
    </row>
    <row r="96" spans="1:10">
      <c r="A96" s="22">
        <v>2010</v>
      </c>
      <c r="B96" s="22">
        <v>11</v>
      </c>
      <c r="C96" s="25">
        <v>40483</v>
      </c>
      <c r="D96" s="16">
        <v>15.102071901822498</v>
      </c>
      <c r="E96" s="16">
        <v>-49</v>
      </c>
      <c r="F96" s="23">
        <v>5.9667158326779102E-3</v>
      </c>
      <c r="G96" s="16">
        <f t="shared" si="3"/>
        <v>-19</v>
      </c>
      <c r="H96" s="16">
        <v>-25.698767229504721</v>
      </c>
      <c r="I96" s="16">
        <f t="shared" si="4"/>
        <v>-4.3071994863279564</v>
      </c>
      <c r="J96" s="24"/>
    </row>
    <row r="97" spans="1:10">
      <c r="A97" s="22">
        <v>2010</v>
      </c>
      <c r="B97" s="22">
        <v>12</v>
      </c>
      <c r="C97" s="25">
        <v>40513</v>
      </c>
      <c r="D97" s="16">
        <v>17.397076652698566</v>
      </c>
      <c r="E97" s="16">
        <v>-1</v>
      </c>
      <c r="F97" s="23">
        <v>5.9667158326779102E-3</v>
      </c>
      <c r="G97" s="16">
        <f t="shared" si="3"/>
        <v>5.5</v>
      </c>
      <c r="H97" s="16">
        <v>17.91465807940358</v>
      </c>
      <c r="I97" s="16">
        <f t="shared" si="4"/>
        <v>-24.420624795236257</v>
      </c>
      <c r="J97" s="24"/>
    </row>
    <row r="98" spans="1:10">
      <c r="A98" s="22">
        <v>2011</v>
      </c>
      <c r="B98" s="22">
        <v>1</v>
      </c>
      <c r="C98" s="25">
        <v>40544</v>
      </c>
      <c r="D98" s="16">
        <v>25.230703497734705</v>
      </c>
      <c r="E98" s="16" t="s">
        <v>3</v>
      </c>
      <c r="F98" s="23">
        <v>-8.0747771570910398E-4</v>
      </c>
      <c r="G98" s="16">
        <f t="shared" ref="G98:G118" si="5">AVERAGE(B98,E98)</f>
        <v>1</v>
      </c>
      <c r="H98" s="16">
        <v>59.167188995783683</v>
      </c>
      <c r="I98" s="16" t="s">
        <v>3</v>
      </c>
      <c r="J98" s="24"/>
    </row>
    <row r="99" spans="1:10">
      <c r="A99" s="22">
        <v>2011</v>
      </c>
      <c r="B99" s="22">
        <v>2</v>
      </c>
      <c r="C99" s="25">
        <v>40575</v>
      </c>
      <c r="D99" s="16">
        <v>24.027798958286294</v>
      </c>
      <c r="E99" s="16">
        <v>91</v>
      </c>
      <c r="F99" s="23">
        <v>-2.3318998453036088E-2</v>
      </c>
      <c r="G99" s="16">
        <f t="shared" si="5"/>
        <v>46.5</v>
      </c>
      <c r="H99" s="16">
        <v>84.334559316843269</v>
      </c>
      <c r="I99" s="16">
        <f t="shared" si="4"/>
        <v>-39.811240318390233</v>
      </c>
      <c r="J99" s="24"/>
    </row>
    <row r="100" spans="1:10">
      <c r="A100" s="22">
        <v>2011</v>
      </c>
      <c r="B100" s="22">
        <v>3</v>
      </c>
      <c r="C100" s="25">
        <v>40603</v>
      </c>
      <c r="D100" s="16">
        <v>28.28260543893963</v>
      </c>
      <c r="E100" s="16">
        <v>132</v>
      </c>
      <c r="F100" s="23">
        <v>-6.7904251909257113E-2</v>
      </c>
      <c r="G100" s="16">
        <f t="shared" si="5"/>
        <v>67.5</v>
      </c>
      <c r="H100" s="16">
        <v>101.97747422267628</v>
      </c>
      <c r="I100" s="16">
        <f t="shared" si="4"/>
        <v>-37.409569970767024</v>
      </c>
      <c r="J100" s="24"/>
    </row>
    <row r="101" spans="1:10">
      <c r="A101" s="22">
        <v>2011</v>
      </c>
      <c r="B101" s="22">
        <v>4</v>
      </c>
      <c r="C101" s="25">
        <v>40634</v>
      </c>
      <c r="D101" s="16">
        <v>36.039306977112446</v>
      </c>
      <c r="E101" s="16">
        <v>166</v>
      </c>
      <c r="F101" s="23">
        <v>-0.1243666175006554</v>
      </c>
      <c r="G101" s="16">
        <f t="shared" si="5"/>
        <v>85</v>
      </c>
      <c r="H101" s="16">
        <v>88.985464928365275</v>
      </c>
      <c r="I101" s="16">
        <f t="shared" si="4"/>
        <v>-7.8610983108646053</v>
      </c>
      <c r="J101" s="24"/>
    </row>
    <row r="102" spans="1:10">
      <c r="A102" s="22">
        <v>2011</v>
      </c>
      <c r="B102" s="22">
        <v>5</v>
      </c>
      <c r="C102" s="25">
        <v>40664</v>
      </c>
      <c r="D102" s="16">
        <v>48.892210450801279</v>
      </c>
      <c r="E102" s="16">
        <v>173</v>
      </c>
      <c r="F102" s="23">
        <v>-0.1353236067479672</v>
      </c>
      <c r="G102" s="16">
        <f t="shared" si="5"/>
        <v>89</v>
      </c>
      <c r="H102" s="16">
        <v>23.134025890971877</v>
      </c>
      <c r="I102" s="16">
        <f t="shared" si="4"/>
        <v>61.001297715776083</v>
      </c>
      <c r="J102" s="24"/>
    </row>
    <row r="103" spans="1:10">
      <c r="A103" s="22">
        <v>2011</v>
      </c>
      <c r="B103" s="22">
        <v>6</v>
      </c>
      <c r="C103" s="25">
        <v>40695</v>
      </c>
      <c r="D103" s="16">
        <v>58.279887925164587</v>
      </c>
      <c r="E103" s="16" t="s">
        <v>3</v>
      </c>
      <c r="F103" s="23">
        <v>-4.73666175006551E-2</v>
      </c>
      <c r="G103" s="16">
        <f t="shared" si="5"/>
        <v>6</v>
      </c>
      <c r="H103" s="16">
        <v>-30.071951127107063</v>
      </c>
      <c r="I103" s="16" t="s">
        <v>3</v>
      </c>
      <c r="J103" s="24"/>
    </row>
    <row r="104" spans="1:10">
      <c r="A104" s="22">
        <v>2011</v>
      </c>
      <c r="B104" s="22">
        <v>7</v>
      </c>
      <c r="C104" s="25">
        <v>40725</v>
      </c>
      <c r="D104" s="16">
        <v>40.700263134935419</v>
      </c>
      <c r="E104" s="16">
        <v>67</v>
      </c>
      <c r="F104" s="23">
        <v>4.9837683574613878E-2</v>
      </c>
      <c r="G104" s="16">
        <f t="shared" si="5"/>
        <v>37</v>
      </c>
      <c r="H104" s="16">
        <v>-36.263523556198145</v>
      </c>
      <c r="I104" s="16">
        <f t="shared" si="4"/>
        <v>66.213685872623529</v>
      </c>
      <c r="J104" s="24"/>
    </row>
    <row r="105" spans="1:10">
      <c r="A105" s="22">
        <v>2011</v>
      </c>
      <c r="B105" s="22">
        <v>8</v>
      </c>
      <c r="C105" s="25">
        <v>40756</v>
      </c>
      <c r="D105" s="16">
        <v>24.588197825902085</v>
      </c>
      <c r="E105" s="16">
        <v>13</v>
      </c>
      <c r="F105" s="23">
        <v>6.4353812606871896E-2</v>
      </c>
      <c r="G105" s="16">
        <f t="shared" si="5"/>
        <v>10.5</v>
      </c>
      <c r="H105" s="16">
        <v>-36.634475847973157</v>
      </c>
      <c r="I105" s="16">
        <f t="shared" si="4"/>
        <v>39.070122035366282</v>
      </c>
      <c r="J105" s="24"/>
    </row>
    <row r="106" spans="1:10">
      <c r="A106" s="22">
        <v>2011</v>
      </c>
      <c r="B106" s="22">
        <v>9</v>
      </c>
      <c r="C106" s="25">
        <v>40787</v>
      </c>
      <c r="D106" s="16">
        <v>14.707480949518349</v>
      </c>
      <c r="E106" s="16">
        <v>-62</v>
      </c>
      <c r="F106" s="23">
        <v>4.9966715832677921E-2</v>
      </c>
      <c r="G106" s="16">
        <f t="shared" si="5"/>
        <v>-26.5</v>
      </c>
      <c r="H106" s="16">
        <v>-36.659020478690863</v>
      </c>
      <c r="I106" s="16">
        <f t="shared" si="4"/>
        <v>1.1090537628581885</v>
      </c>
      <c r="J106" s="24"/>
    </row>
    <row r="107" spans="1:10">
      <c r="A107" s="22">
        <v>2011</v>
      </c>
      <c r="B107" s="22">
        <v>10</v>
      </c>
      <c r="C107" s="25">
        <v>40817</v>
      </c>
      <c r="D107" s="16">
        <v>14.827053965368094</v>
      </c>
      <c r="E107" s="16">
        <v>-30</v>
      </c>
      <c r="F107" s="23">
        <v>3.6289296477838906E-2</v>
      </c>
      <c r="G107" s="16">
        <f t="shared" si="5"/>
        <v>-10</v>
      </c>
      <c r="H107" s="16">
        <v>-36.236650274463742</v>
      </c>
      <c r="I107" s="16">
        <f t="shared" si="4"/>
        <v>16.200360977985902</v>
      </c>
      <c r="J107" s="24"/>
    </row>
    <row r="108" spans="1:10">
      <c r="A108" s="22">
        <v>2011</v>
      </c>
      <c r="B108" s="22">
        <v>11</v>
      </c>
      <c r="C108" s="25">
        <v>40848</v>
      </c>
      <c r="D108" s="16">
        <v>16.046698727035469</v>
      </c>
      <c r="E108" s="16">
        <v>-30</v>
      </c>
      <c r="F108" s="23">
        <v>3.2633382499344887E-2</v>
      </c>
      <c r="G108" s="16">
        <f t="shared" si="5"/>
        <v>-9.5</v>
      </c>
      <c r="H108" s="16">
        <v>-21.53104652146552</v>
      </c>
      <c r="I108" s="16">
        <f t="shared" si="4"/>
        <v>0.99841313896617478</v>
      </c>
      <c r="J108" s="24"/>
    </row>
    <row r="109" spans="1:10">
      <c r="A109" s="22">
        <v>2011</v>
      </c>
      <c r="B109" s="22">
        <v>12</v>
      </c>
      <c r="C109" s="25">
        <v>40878</v>
      </c>
      <c r="D109" s="16">
        <v>17.434144287611979</v>
      </c>
      <c r="E109" s="16">
        <v>23</v>
      </c>
      <c r="F109" s="23">
        <v>2.0805425510096898E-2</v>
      </c>
      <c r="G109" s="16">
        <f t="shared" si="5"/>
        <v>17.5</v>
      </c>
      <c r="H109" s="16">
        <v>1.4374373873964785</v>
      </c>
      <c r="I109" s="16">
        <f t="shared" si="4"/>
        <v>4.0417571870934239</v>
      </c>
      <c r="J109" s="24"/>
    </row>
    <row r="110" spans="1:10">
      <c r="A110" s="22">
        <v>2012</v>
      </c>
      <c r="B110" s="22">
        <v>1</v>
      </c>
      <c r="C110" s="25">
        <v>40909</v>
      </c>
      <c r="D110" s="16">
        <v>18.34847928214301</v>
      </c>
      <c r="E110" s="16">
        <v>52</v>
      </c>
      <c r="F110" s="23">
        <v>5.9667158326779102E-3</v>
      </c>
      <c r="G110" s="16">
        <f t="shared" si="5"/>
        <v>26.5</v>
      </c>
      <c r="H110" s="16">
        <v>35.704586806145677</v>
      </c>
      <c r="I110" s="16">
        <f t="shared" si="4"/>
        <v>-10.210553521978355</v>
      </c>
      <c r="J110" s="24"/>
    </row>
    <row r="111" spans="1:10">
      <c r="A111" s="22">
        <v>2012</v>
      </c>
      <c r="B111" s="22">
        <v>2</v>
      </c>
      <c r="C111" s="25">
        <v>40940</v>
      </c>
      <c r="D111" s="16">
        <v>16.182214811665176</v>
      </c>
      <c r="E111" s="16">
        <v>96</v>
      </c>
      <c r="F111" s="23">
        <v>-9.2056979604251132E-3</v>
      </c>
      <c r="G111" s="16">
        <f t="shared" si="5"/>
        <v>49</v>
      </c>
      <c r="H111" s="16">
        <v>66.070260384149265</v>
      </c>
      <c r="I111" s="16">
        <f t="shared" si="4"/>
        <v>-19.061054686188839</v>
      </c>
      <c r="J111" s="24"/>
    </row>
    <row r="112" spans="1:10">
      <c r="A112" s="22">
        <v>2012</v>
      </c>
      <c r="B112" s="22">
        <v>3</v>
      </c>
      <c r="C112" s="25">
        <v>40969</v>
      </c>
      <c r="D112" s="16">
        <v>25.786718021436005</v>
      </c>
      <c r="E112" s="16">
        <v>127</v>
      </c>
      <c r="F112" s="23">
        <v>-2.2420380941515106E-2</v>
      </c>
      <c r="G112" s="16">
        <f t="shared" si="5"/>
        <v>65</v>
      </c>
      <c r="H112" s="16">
        <v>77.349648839989271</v>
      </c>
      <c r="I112" s="16">
        <f t="shared" si="4"/>
        <v>-15.32722845904776</v>
      </c>
      <c r="J112" s="24"/>
    </row>
    <row r="113" spans="1:10">
      <c r="A113" s="22">
        <v>2012</v>
      </c>
      <c r="B113" s="22">
        <v>4</v>
      </c>
      <c r="C113" s="25">
        <v>41000</v>
      </c>
      <c r="D113" s="16">
        <v>40.104789516003692</v>
      </c>
      <c r="E113" s="16">
        <v>188</v>
      </c>
      <c r="F113" s="23">
        <v>-2.9366617500655112E-2</v>
      </c>
      <c r="G113" s="16">
        <f t="shared" si="5"/>
        <v>96</v>
      </c>
      <c r="H113" s="16">
        <v>38.499745483278282</v>
      </c>
      <c r="I113" s="16">
        <f t="shared" si="4"/>
        <v>53.52962113422236</v>
      </c>
      <c r="J113" s="24"/>
    </row>
    <row r="114" spans="1:10">
      <c r="A114" s="22">
        <v>2012</v>
      </c>
      <c r="B114" s="22">
        <v>5</v>
      </c>
      <c r="C114" s="25">
        <v>41030</v>
      </c>
      <c r="D114" s="16">
        <v>44.258756086623762</v>
      </c>
      <c r="E114" s="16" t="s">
        <v>3</v>
      </c>
      <c r="F114" s="23">
        <v>-1.775219651193094E-3</v>
      </c>
      <c r="G114" s="16">
        <f t="shared" si="5"/>
        <v>5</v>
      </c>
      <c r="H114" s="16">
        <v>-18.217771808101023</v>
      </c>
      <c r="I114" s="16" t="s">
        <v>3</v>
      </c>
      <c r="J114" s="24"/>
    </row>
    <row r="115" spans="1:10">
      <c r="A115" s="22">
        <v>2012</v>
      </c>
      <c r="B115" s="22">
        <v>6</v>
      </c>
      <c r="C115" s="25">
        <v>41061</v>
      </c>
      <c r="D115" s="16">
        <v>42.185359991789213</v>
      </c>
      <c r="E115" s="16">
        <v>129</v>
      </c>
      <c r="F115" s="23">
        <v>5.3966715832677925E-2</v>
      </c>
      <c r="G115" s="16">
        <f t="shared" si="5"/>
        <v>67.5</v>
      </c>
      <c r="H115" s="16">
        <v>-35.35370286162744</v>
      </c>
      <c r="I115" s="16">
        <f t="shared" si="4"/>
        <v>96.799736145794768</v>
      </c>
      <c r="J115" s="24"/>
    </row>
    <row r="116" spans="1:10">
      <c r="A116" s="22">
        <v>2012</v>
      </c>
      <c r="B116" s="22">
        <v>7</v>
      </c>
      <c r="C116" s="25">
        <v>41091</v>
      </c>
      <c r="D116" s="16">
        <v>40.440789690541472</v>
      </c>
      <c r="E116" s="16">
        <v>43</v>
      </c>
      <c r="F116" s="23">
        <v>6.4353812606871896E-2</v>
      </c>
      <c r="G116" s="16">
        <f t="shared" si="5"/>
        <v>25</v>
      </c>
      <c r="H116" s="16">
        <v>-36.604263781073549</v>
      </c>
      <c r="I116" s="16">
        <f t="shared" si="4"/>
        <v>54.539909968466674</v>
      </c>
      <c r="J116" s="24"/>
    </row>
    <row r="117" spans="1:10">
      <c r="A117" s="22">
        <v>2012</v>
      </c>
      <c r="B117" s="22">
        <v>8</v>
      </c>
      <c r="C117" s="25">
        <v>41122</v>
      </c>
      <c r="D117" s="16">
        <v>25.082432958081029</v>
      </c>
      <c r="E117" s="16">
        <v>-4</v>
      </c>
      <c r="F117" s="23">
        <v>5.9837683574613887E-2</v>
      </c>
      <c r="G117" s="16">
        <f t="shared" si="5"/>
        <v>2</v>
      </c>
      <c r="H117" s="16">
        <v>-36.666750417636933</v>
      </c>
      <c r="I117" s="16">
        <f t="shared" si="4"/>
        <v>30.60691273406232</v>
      </c>
      <c r="J117" s="24"/>
    </row>
    <row r="118" spans="1:10">
      <c r="A118" s="22">
        <v>2012</v>
      </c>
      <c r="B118" s="22">
        <v>9</v>
      </c>
      <c r="C118" s="25">
        <v>41153</v>
      </c>
      <c r="D118" s="16">
        <v>14.109615870269636</v>
      </c>
      <c r="E118" s="16">
        <v>-42</v>
      </c>
      <c r="F118" s="23">
        <v>4.2633382499344896E-2</v>
      </c>
      <c r="G118" s="16">
        <f t="shared" si="5"/>
        <v>-16.5</v>
      </c>
      <c r="H118" s="16">
        <v>-36.662924555566875</v>
      </c>
      <c r="I118" s="16">
        <f t="shared" si="4"/>
        <v>11.120291173067528</v>
      </c>
      <c r="J118" s="24"/>
    </row>
    <row r="119" spans="1:10">
      <c r="F119" s="24"/>
    </row>
    <row r="120" spans="1:10">
      <c r="F120" s="24"/>
    </row>
    <row r="121" spans="1:10">
      <c r="F121" s="24"/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N111"/>
  <sheetViews>
    <sheetView zoomScale="80" zoomScaleNormal="80" zoomScalePageLayoutView="80" workbookViewId="0">
      <pane ySplit="1" topLeftCell="A2" activePane="bottomLeft" state="frozen"/>
      <selection pane="bottomLeft" activeCell="F2" sqref="F2"/>
    </sheetView>
  </sheetViews>
  <sheetFormatPr defaultColWidth="8.85546875" defaultRowHeight="15"/>
  <cols>
    <col min="1" max="3" width="8.85546875" style="22"/>
    <col min="4" max="4" width="13.28515625" style="22" bestFit="1" customWidth="1"/>
    <col min="5" max="5" width="11.7109375" style="22" customWidth="1"/>
    <col min="6" max="7" width="8.85546875" style="22"/>
    <col min="8" max="8" width="16.42578125" style="22" customWidth="1"/>
    <col min="9" max="16384" width="8.85546875" style="22"/>
  </cols>
  <sheetData>
    <row r="1" spans="1:14" ht="30">
      <c r="A1" s="21" t="s">
        <v>0</v>
      </c>
      <c r="B1" s="21" t="s">
        <v>1</v>
      </c>
      <c r="C1" s="21" t="s">
        <v>4</v>
      </c>
      <c r="D1" s="21" t="s">
        <v>5</v>
      </c>
      <c r="E1" s="21" t="s">
        <v>28</v>
      </c>
      <c r="F1" s="21" t="s">
        <v>27</v>
      </c>
      <c r="G1" s="21" t="s">
        <v>29</v>
      </c>
      <c r="H1" s="21" t="s">
        <v>30</v>
      </c>
      <c r="I1" s="21" t="s">
        <v>59</v>
      </c>
      <c r="J1" s="21" t="s">
        <v>60</v>
      </c>
      <c r="K1" s="21" t="s">
        <v>61</v>
      </c>
      <c r="L1" s="21" t="s">
        <v>64</v>
      </c>
      <c r="M1" s="21" t="s">
        <v>62</v>
      </c>
      <c r="N1" s="21" t="s">
        <v>63</v>
      </c>
    </row>
    <row r="2" spans="1:14">
      <c r="A2" s="22">
        <v>2003</v>
      </c>
      <c r="B2" s="22">
        <v>10</v>
      </c>
      <c r="C2" s="16">
        <v>13.183722150873129</v>
      </c>
      <c r="D2" s="16">
        <v>-123</v>
      </c>
      <c r="E2" s="23">
        <v>-1.113005836087011E-2</v>
      </c>
      <c r="F2" s="16">
        <f>AVERAGE(B2,D2)</f>
        <v>-56.5</v>
      </c>
      <c r="G2" s="14">
        <f>AVERAGE(F2,D2)</f>
        <v>-89.75</v>
      </c>
      <c r="H2" s="16">
        <f t="shared" ref="H2:H65" si="0">D2-E2-F2-G2</f>
        <v>23.261130058360877</v>
      </c>
      <c r="I2" s="16">
        <f>D2-MIN(D$2:D$109)</f>
        <v>0</v>
      </c>
      <c r="J2" s="24">
        <f t="shared" ref="J2:L2" si="1">E2-MIN(E$2:E$109)</f>
        <v>0.12419354838709709</v>
      </c>
      <c r="K2" s="16">
        <f t="shared" si="1"/>
        <v>0</v>
      </c>
      <c r="L2" s="16">
        <f t="shared" si="1"/>
        <v>0</v>
      </c>
      <c r="M2" s="16">
        <f>I2-J2-K2-L2</f>
        <v>-0.12419354838709709</v>
      </c>
    </row>
    <row r="3" spans="1:14">
      <c r="A3" s="22">
        <v>2003</v>
      </c>
      <c r="B3" s="22">
        <v>11</v>
      </c>
      <c r="C3" s="16">
        <v>14.827053965368092</v>
      </c>
      <c r="D3" s="16">
        <v>-88</v>
      </c>
      <c r="E3" s="23">
        <v>-1.6366617500655101E-2</v>
      </c>
      <c r="F3" s="16">
        <f t="shared" ref="F3:F65" si="2">AVERAGE(B3,D3)</f>
        <v>-38.5</v>
      </c>
      <c r="G3" s="14">
        <f t="shared" ref="G3:G66" si="3">AVERAGE(F3,D3)</f>
        <v>-63.25</v>
      </c>
      <c r="H3" s="16">
        <f t="shared" si="0"/>
        <v>13.766366617500651</v>
      </c>
      <c r="I3" s="16">
        <f t="shared" ref="I3:I66" si="4">D3-MIN(D$2:D$109)</f>
        <v>35</v>
      </c>
      <c r="J3" s="16">
        <f t="shared" ref="J3:J66" si="5">E3-MIN(E$2:E$109)</f>
        <v>0.1189569892473121</v>
      </c>
      <c r="K3" s="16">
        <f t="shared" ref="K3:K66" si="6">F3-MIN(F$2:F$109)</f>
        <v>18</v>
      </c>
      <c r="L3" s="16">
        <f t="shared" ref="L3:L66" si="7">G3-MIN(G$2:G$109)</f>
        <v>26.5</v>
      </c>
      <c r="M3" s="16">
        <f t="shared" ref="M3:M66" si="8">I3-J3-K3-L3</f>
        <v>-9.6189569892473088</v>
      </c>
    </row>
    <row r="4" spans="1:14">
      <c r="A4" s="22">
        <v>2003</v>
      </c>
      <c r="B4" s="22">
        <v>12</v>
      </c>
      <c r="C4" s="16">
        <v>17.495923679134346</v>
      </c>
      <c r="D4" s="16">
        <v>-35</v>
      </c>
      <c r="E4" s="23">
        <v>-2.7259090618935111E-2</v>
      </c>
      <c r="F4" s="16">
        <f t="shared" si="2"/>
        <v>-11.5</v>
      </c>
      <c r="G4" s="14">
        <f t="shared" si="3"/>
        <v>-23.25</v>
      </c>
      <c r="H4" s="16">
        <f t="shared" si="0"/>
        <v>-0.22274090938106639</v>
      </c>
      <c r="I4" s="16">
        <f t="shared" si="4"/>
        <v>88</v>
      </c>
      <c r="J4" s="16">
        <f t="shared" si="5"/>
        <v>0.10806451612903209</v>
      </c>
      <c r="K4" s="16">
        <f t="shared" si="6"/>
        <v>45</v>
      </c>
      <c r="L4" s="16">
        <f t="shared" si="7"/>
        <v>66.5</v>
      </c>
      <c r="M4" s="16">
        <f t="shared" si="8"/>
        <v>-23.608064516129033</v>
      </c>
    </row>
    <row r="5" spans="1:14">
      <c r="A5" s="22">
        <v>2004</v>
      </c>
      <c r="B5" s="22">
        <v>1</v>
      </c>
      <c r="C5" s="16">
        <v>17.38472077439409</v>
      </c>
      <c r="D5" s="16">
        <v>14</v>
      </c>
      <c r="E5" s="23">
        <v>-4.1775219651193102E-2</v>
      </c>
      <c r="F5" s="16">
        <f t="shared" si="2"/>
        <v>7.5</v>
      </c>
      <c r="G5" s="14">
        <f t="shared" si="3"/>
        <v>10.75</v>
      </c>
      <c r="H5" s="16">
        <f t="shared" si="0"/>
        <v>-4.2082247803488073</v>
      </c>
      <c r="I5" s="16">
        <f t="shared" si="4"/>
        <v>137</v>
      </c>
      <c r="J5" s="16">
        <f t="shared" si="5"/>
        <v>9.3548387096774099E-2</v>
      </c>
      <c r="K5" s="16">
        <f t="shared" si="6"/>
        <v>64</v>
      </c>
      <c r="L5" s="16">
        <f t="shared" si="7"/>
        <v>100.5</v>
      </c>
      <c r="M5" s="16">
        <f t="shared" si="8"/>
        <v>-27.593548387096774</v>
      </c>
    </row>
    <row r="6" spans="1:14">
      <c r="A6" s="22">
        <v>2004</v>
      </c>
      <c r="B6" s="22">
        <v>2</v>
      </c>
      <c r="C6" s="16">
        <v>15.133160885943433</v>
      </c>
      <c r="D6" s="16">
        <v>55</v>
      </c>
      <c r="E6" s="23">
        <v>-5.8171215201805099E-2</v>
      </c>
      <c r="F6" s="16">
        <f t="shared" si="2"/>
        <v>28.5</v>
      </c>
      <c r="G6" s="14">
        <f t="shared" si="3"/>
        <v>41.75</v>
      </c>
      <c r="H6" s="16">
        <f t="shared" si="0"/>
        <v>-15.191828784798197</v>
      </c>
      <c r="I6" s="16">
        <f t="shared" si="4"/>
        <v>178</v>
      </c>
      <c r="J6" s="16">
        <f t="shared" si="5"/>
        <v>7.7152391546162102E-2</v>
      </c>
      <c r="K6" s="16">
        <f t="shared" si="6"/>
        <v>85</v>
      </c>
      <c r="L6" s="16">
        <f t="shared" si="7"/>
        <v>131.5</v>
      </c>
      <c r="M6" s="16">
        <f t="shared" si="8"/>
        <v>-38.57715239154615</v>
      </c>
    </row>
    <row r="7" spans="1:14">
      <c r="A7" s="22">
        <v>2004</v>
      </c>
      <c r="B7" s="22">
        <v>3</v>
      </c>
      <c r="C7" s="16">
        <v>17.619482462179086</v>
      </c>
      <c r="D7" s="16">
        <v>62</v>
      </c>
      <c r="E7" s="23">
        <v>-6.8871993844741103E-2</v>
      </c>
      <c r="F7" s="16">
        <f t="shared" si="2"/>
        <v>32.5</v>
      </c>
      <c r="G7" s="14">
        <f t="shared" si="3"/>
        <v>47.25</v>
      </c>
      <c r="H7" s="16">
        <f t="shared" si="0"/>
        <v>-17.681128006155262</v>
      </c>
      <c r="I7" s="16">
        <f t="shared" si="4"/>
        <v>185</v>
      </c>
      <c r="J7" s="16">
        <f t="shared" si="5"/>
        <v>6.6451612903226098E-2</v>
      </c>
      <c r="K7" s="16">
        <f t="shared" si="6"/>
        <v>89</v>
      </c>
      <c r="L7" s="16">
        <f t="shared" si="7"/>
        <v>137</v>
      </c>
      <c r="M7" s="16">
        <f t="shared" si="8"/>
        <v>-41.066451612903222</v>
      </c>
    </row>
    <row r="8" spans="1:14">
      <c r="A8" s="22">
        <v>2004</v>
      </c>
      <c r="B8" s="22">
        <v>4</v>
      </c>
      <c r="C8" s="16">
        <v>19.394743170828264</v>
      </c>
      <c r="D8" s="16">
        <v>34</v>
      </c>
      <c r="E8" s="23">
        <v>-3.9699950833989112E-2</v>
      </c>
      <c r="F8" s="16">
        <f t="shared" si="2"/>
        <v>19</v>
      </c>
      <c r="G8" s="14">
        <f t="shared" si="3"/>
        <v>26.5</v>
      </c>
      <c r="H8" s="16">
        <f t="shared" si="0"/>
        <v>-11.460300049166008</v>
      </c>
      <c r="I8" s="16">
        <f t="shared" si="4"/>
        <v>157</v>
      </c>
      <c r="J8" s="16">
        <f t="shared" si="5"/>
        <v>9.562365591397809E-2</v>
      </c>
      <c r="K8" s="16">
        <f t="shared" si="6"/>
        <v>75.5</v>
      </c>
      <c r="L8" s="16">
        <f t="shared" si="7"/>
        <v>116.25</v>
      </c>
      <c r="M8" s="16">
        <f t="shared" si="8"/>
        <v>-34.845623655913982</v>
      </c>
    </row>
    <row r="9" spans="1:14">
      <c r="A9" s="22">
        <v>2004</v>
      </c>
      <c r="B9" s="22">
        <v>5</v>
      </c>
      <c r="C9" s="16">
        <v>27.158220513232557</v>
      </c>
      <c r="D9" s="16">
        <v>17</v>
      </c>
      <c r="E9" s="23">
        <v>1.6934457768161909E-2</v>
      </c>
      <c r="F9" s="16">
        <f t="shared" si="2"/>
        <v>11</v>
      </c>
      <c r="G9" s="14">
        <f t="shared" si="3"/>
        <v>14</v>
      </c>
      <c r="H9" s="16">
        <f t="shared" si="0"/>
        <v>-8.016934457768162</v>
      </c>
      <c r="I9" s="16">
        <f t="shared" si="4"/>
        <v>140</v>
      </c>
      <c r="J9" s="16">
        <f t="shared" si="5"/>
        <v>0.15225806451612911</v>
      </c>
      <c r="K9" s="16">
        <f t="shared" si="6"/>
        <v>67.5</v>
      </c>
      <c r="L9" s="16">
        <f t="shared" si="7"/>
        <v>103.75</v>
      </c>
      <c r="M9" s="16">
        <f t="shared" si="8"/>
        <v>-31.402258064516133</v>
      </c>
    </row>
    <row r="10" spans="1:14">
      <c r="A10" s="22">
        <v>2004</v>
      </c>
      <c r="B10" s="22">
        <v>6</v>
      </c>
      <c r="C10" s="16">
        <v>26.593038724982769</v>
      </c>
      <c r="D10" s="16">
        <v>-2</v>
      </c>
      <c r="E10" s="23">
        <v>6.0966715832677876E-2</v>
      </c>
      <c r="F10" s="16">
        <f t="shared" si="2"/>
        <v>2</v>
      </c>
      <c r="G10" s="14">
        <f t="shared" si="3"/>
        <v>0</v>
      </c>
      <c r="H10" s="16">
        <f t="shared" si="0"/>
        <v>-4.0609667158326781</v>
      </c>
      <c r="I10" s="16">
        <f t="shared" si="4"/>
        <v>121</v>
      </c>
      <c r="J10" s="16">
        <f t="shared" si="5"/>
        <v>0.19629032258064508</v>
      </c>
      <c r="K10" s="16">
        <f t="shared" si="6"/>
        <v>58.5</v>
      </c>
      <c r="L10" s="16">
        <f t="shared" si="7"/>
        <v>89.75</v>
      </c>
      <c r="M10" s="16">
        <f t="shared" si="8"/>
        <v>-27.446290322580651</v>
      </c>
    </row>
    <row r="11" spans="1:14">
      <c r="A11" s="22">
        <v>2004</v>
      </c>
      <c r="B11" s="22">
        <v>7</v>
      </c>
      <c r="C11" s="16">
        <v>18.126073472662494</v>
      </c>
      <c r="D11" s="16">
        <v>-50</v>
      </c>
      <c r="E11" s="23">
        <v>6.3708651316548903E-2</v>
      </c>
      <c r="F11" s="16">
        <f t="shared" si="2"/>
        <v>-21.5</v>
      </c>
      <c r="G11" s="14">
        <f t="shared" si="3"/>
        <v>-35.75</v>
      </c>
      <c r="H11" s="16">
        <f t="shared" si="0"/>
        <v>7.1862913486834543</v>
      </c>
      <c r="I11" s="16">
        <f t="shared" si="4"/>
        <v>73</v>
      </c>
      <c r="J11" s="16">
        <f t="shared" si="5"/>
        <v>0.1990322580645161</v>
      </c>
      <c r="K11" s="16">
        <f t="shared" si="6"/>
        <v>35</v>
      </c>
      <c r="L11" s="16">
        <f t="shared" si="7"/>
        <v>54</v>
      </c>
      <c r="M11" s="16">
        <f t="shared" si="8"/>
        <v>-16.19903225806452</v>
      </c>
    </row>
    <row r="12" spans="1:14">
      <c r="A12" s="22">
        <v>2004</v>
      </c>
      <c r="B12" s="22">
        <v>8</v>
      </c>
      <c r="C12" s="16">
        <v>16.013218282597542</v>
      </c>
      <c r="D12" s="16">
        <v>-103</v>
      </c>
      <c r="E12" s="23">
        <v>9.5151029294519018E-3</v>
      </c>
      <c r="F12" s="16">
        <f t="shared" si="2"/>
        <v>-47.5</v>
      </c>
      <c r="G12" s="14">
        <f t="shared" si="3"/>
        <v>-75.25</v>
      </c>
      <c r="H12" s="16">
        <f t="shared" si="0"/>
        <v>19.740484897070544</v>
      </c>
      <c r="I12" s="16">
        <f t="shared" si="4"/>
        <v>20</v>
      </c>
      <c r="J12" s="16">
        <f t="shared" si="5"/>
        <v>0.1448387096774191</v>
      </c>
      <c r="K12" s="16">
        <f t="shared" si="6"/>
        <v>9</v>
      </c>
      <c r="L12" s="16">
        <f t="shared" si="7"/>
        <v>14.5</v>
      </c>
      <c r="M12" s="16">
        <f t="shared" si="8"/>
        <v>-3.6448387096774191</v>
      </c>
    </row>
    <row r="13" spans="1:14">
      <c r="A13" s="22">
        <v>2004</v>
      </c>
      <c r="B13" s="22">
        <v>9</v>
      </c>
      <c r="C13" s="16">
        <v>13.643281108455641</v>
      </c>
      <c r="D13" s="16">
        <v>-70</v>
      </c>
      <c r="E13" s="23">
        <v>8.3000491660119025E-3</v>
      </c>
      <c r="F13" s="16">
        <f t="shared" si="2"/>
        <v>-30.5</v>
      </c>
      <c r="G13" s="14">
        <f t="shared" si="3"/>
        <v>-50.25</v>
      </c>
      <c r="H13" s="16">
        <f t="shared" si="0"/>
        <v>10.74169995083399</v>
      </c>
      <c r="I13" s="16">
        <f t="shared" si="4"/>
        <v>53</v>
      </c>
      <c r="J13" s="16">
        <f t="shared" si="5"/>
        <v>0.1436236559139791</v>
      </c>
      <c r="K13" s="16">
        <f t="shared" si="6"/>
        <v>26</v>
      </c>
      <c r="L13" s="16">
        <f t="shared" si="7"/>
        <v>39.5</v>
      </c>
      <c r="M13" s="16">
        <f t="shared" si="8"/>
        <v>-12.643623655913977</v>
      </c>
    </row>
    <row r="14" spans="1:14">
      <c r="A14" s="22">
        <v>2004</v>
      </c>
      <c r="B14" s="22">
        <v>10</v>
      </c>
      <c r="C14" s="16">
        <v>13.752092552878903</v>
      </c>
      <c r="D14" s="16">
        <v>-72</v>
      </c>
      <c r="E14" s="23">
        <v>8.869941639129908E-3</v>
      </c>
      <c r="F14" s="16">
        <f t="shared" si="2"/>
        <v>-31</v>
      </c>
      <c r="G14" s="14">
        <f t="shared" si="3"/>
        <v>-51.5</v>
      </c>
      <c r="H14" s="16">
        <f t="shared" si="0"/>
        <v>10.491130058360866</v>
      </c>
      <c r="I14" s="16">
        <f t="shared" si="4"/>
        <v>51</v>
      </c>
      <c r="J14" s="16">
        <f t="shared" si="5"/>
        <v>0.14419354838709711</v>
      </c>
      <c r="K14" s="16">
        <f t="shared" si="6"/>
        <v>25.5</v>
      </c>
      <c r="L14" s="16">
        <f t="shared" si="7"/>
        <v>38.25</v>
      </c>
      <c r="M14" s="16">
        <f t="shared" si="8"/>
        <v>-12.894193548387101</v>
      </c>
    </row>
    <row r="15" spans="1:14">
      <c r="A15" s="22">
        <v>2004</v>
      </c>
      <c r="B15" s="22">
        <v>11</v>
      </c>
      <c r="C15" s="16">
        <v>14.85096856853804</v>
      </c>
      <c r="D15" s="16">
        <v>-45</v>
      </c>
      <c r="E15" s="23">
        <v>1.5966715832677891E-2</v>
      </c>
      <c r="F15" s="16">
        <f t="shared" si="2"/>
        <v>-17</v>
      </c>
      <c r="G15" s="14">
        <f t="shared" si="3"/>
        <v>-31</v>
      </c>
      <c r="H15" s="16">
        <f t="shared" si="0"/>
        <v>2.9840332841673245</v>
      </c>
      <c r="I15" s="16">
        <f t="shared" si="4"/>
        <v>78</v>
      </c>
      <c r="J15" s="16">
        <f t="shared" si="5"/>
        <v>0.15129032258064509</v>
      </c>
      <c r="K15" s="16">
        <f t="shared" si="6"/>
        <v>39.5</v>
      </c>
      <c r="L15" s="16">
        <f t="shared" si="7"/>
        <v>58.75</v>
      </c>
      <c r="M15" s="16">
        <f t="shared" si="8"/>
        <v>-20.40129032258065</v>
      </c>
    </row>
    <row r="16" spans="1:14">
      <c r="A16" s="22">
        <v>2004</v>
      </c>
      <c r="B16" s="22">
        <v>12</v>
      </c>
      <c r="C16" s="16">
        <v>19.052764345498002</v>
      </c>
      <c r="D16" s="16">
        <v>-25</v>
      </c>
      <c r="E16" s="23">
        <v>-4.8489707054810705E-4</v>
      </c>
      <c r="F16" s="16">
        <f t="shared" si="2"/>
        <v>-6.5</v>
      </c>
      <c r="G16" s="14">
        <f t="shared" si="3"/>
        <v>-15.75</v>
      </c>
      <c r="H16" s="16">
        <f t="shared" si="0"/>
        <v>-2.7495151029294504</v>
      </c>
      <c r="I16" s="16">
        <f t="shared" si="4"/>
        <v>98</v>
      </c>
      <c r="J16" s="16">
        <f t="shared" si="5"/>
        <v>0.13483870967741909</v>
      </c>
      <c r="K16" s="16">
        <f t="shared" si="6"/>
        <v>50</v>
      </c>
      <c r="L16" s="16">
        <f t="shared" si="7"/>
        <v>74</v>
      </c>
      <c r="M16" s="16">
        <f t="shared" si="8"/>
        <v>-26.134838709677425</v>
      </c>
    </row>
    <row r="17" spans="1:13">
      <c r="A17" s="22">
        <v>2005</v>
      </c>
      <c r="B17" s="22">
        <v>1</v>
      </c>
      <c r="C17" s="16">
        <v>18.422614551969858</v>
      </c>
      <c r="D17" s="16">
        <v>18</v>
      </c>
      <c r="E17" s="23">
        <v>1.6934457768161909E-2</v>
      </c>
      <c r="F17" s="16">
        <f t="shared" si="2"/>
        <v>9.5</v>
      </c>
      <c r="G17" s="14">
        <f t="shared" si="3"/>
        <v>13.75</v>
      </c>
      <c r="H17" s="16">
        <f t="shared" si="0"/>
        <v>-5.266934457768162</v>
      </c>
      <c r="I17" s="16">
        <f t="shared" si="4"/>
        <v>141</v>
      </c>
      <c r="J17" s="16">
        <f t="shared" si="5"/>
        <v>0.15225806451612911</v>
      </c>
      <c r="K17" s="16">
        <f t="shared" si="6"/>
        <v>66</v>
      </c>
      <c r="L17" s="16">
        <f t="shared" si="7"/>
        <v>103.5</v>
      </c>
      <c r="M17" s="16">
        <f t="shared" si="8"/>
        <v>-28.652258064516133</v>
      </c>
    </row>
    <row r="18" spans="1:13">
      <c r="A18" s="22">
        <v>2005</v>
      </c>
      <c r="B18" s="22">
        <v>2</v>
      </c>
      <c r="C18" s="16">
        <v>16.238015552395055</v>
      </c>
      <c r="D18" s="16">
        <v>24</v>
      </c>
      <c r="E18" s="23">
        <v>2.59667158326779E-2</v>
      </c>
      <c r="F18" s="16">
        <f t="shared" si="2"/>
        <v>13</v>
      </c>
      <c r="G18" s="14">
        <f t="shared" si="3"/>
        <v>18.5</v>
      </c>
      <c r="H18" s="16">
        <f t="shared" si="0"/>
        <v>-7.5259667158326771</v>
      </c>
      <c r="I18" s="16">
        <f t="shared" si="4"/>
        <v>147</v>
      </c>
      <c r="J18" s="16">
        <f t="shared" si="5"/>
        <v>0.1612903225806451</v>
      </c>
      <c r="K18" s="16">
        <f t="shared" si="6"/>
        <v>69.5</v>
      </c>
      <c r="L18" s="16">
        <f t="shared" si="7"/>
        <v>108.25</v>
      </c>
      <c r="M18" s="16">
        <f t="shared" si="8"/>
        <v>-30.911290322580641</v>
      </c>
    </row>
    <row r="19" spans="1:13">
      <c r="A19" s="22">
        <v>2005</v>
      </c>
      <c r="B19" s="22">
        <v>3</v>
      </c>
      <c r="C19" s="16">
        <v>16.396250510036214</v>
      </c>
      <c r="D19" s="16">
        <v>18</v>
      </c>
      <c r="E19" s="23">
        <v>2.9192522284290923E-2</v>
      </c>
      <c r="F19" s="16">
        <f t="shared" si="2"/>
        <v>10.5</v>
      </c>
      <c r="G19" s="14">
        <f t="shared" si="3"/>
        <v>14.25</v>
      </c>
      <c r="H19" s="16">
        <f t="shared" si="0"/>
        <v>-6.7791925222842906</v>
      </c>
      <c r="I19" s="16">
        <f t="shared" si="4"/>
        <v>141</v>
      </c>
      <c r="J19" s="16">
        <f t="shared" si="5"/>
        <v>0.16451612903225812</v>
      </c>
      <c r="K19" s="16">
        <f t="shared" si="6"/>
        <v>67</v>
      </c>
      <c r="L19" s="16">
        <f t="shared" si="7"/>
        <v>104</v>
      </c>
      <c r="M19" s="16">
        <f t="shared" si="8"/>
        <v>-30.164516129032251</v>
      </c>
    </row>
    <row r="20" spans="1:13">
      <c r="A20" s="22">
        <v>2005</v>
      </c>
      <c r="B20" s="22">
        <v>4</v>
      </c>
      <c r="C20" s="16">
        <v>17.362001901382637</v>
      </c>
      <c r="D20" s="16">
        <v>45</v>
      </c>
      <c r="E20" s="23">
        <v>1.4633382499344899E-2</v>
      </c>
      <c r="F20" s="16">
        <f t="shared" si="2"/>
        <v>24.5</v>
      </c>
      <c r="G20" s="14">
        <f t="shared" si="3"/>
        <v>34.75</v>
      </c>
      <c r="H20" s="16">
        <f t="shared" si="0"/>
        <v>-14.264633382499348</v>
      </c>
      <c r="I20" s="16">
        <f t="shared" si="4"/>
        <v>168</v>
      </c>
      <c r="J20" s="16">
        <f t="shared" si="5"/>
        <v>0.1499569892473121</v>
      </c>
      <c r="K20" s="16">
        <f t="shared" si="6"/>
        <v>81</v>
      </c>
      <c r="L20" s="16">
        <f t="shared" si="7"/>
        <v>124.5</v>
      </c>
      <c r="M20" s="16">
        <f t="shared" si="8"/>
        <v>-37.6499569892473</v>
      </c>
    </row>
    <row r="21" spans="1:13">
      <c r="A21" s="22">
        <v>2005</v>
      </c>
      <c r="B21" s="22">
        <v>5</v>
      </c>
      <c r="C21" s="16">
        <v>28.752128814509629</v>
      </c>
      <c r="D21" s="16">
        <v>30</v>
      </c>
      <c r="E21" s="23">
        <v>3.8224780348806886E-2</v>
      </c>
      <c r="F21" s="16">
        <f t="shared" si="2"/>
        <v>17.5</v>
      </c>
      <c r="G21" s="14">
        <f t="shared" si="3"/>
        <v>23.75</v>
      </c>
      <c r="H21" s="16">
        <f t="shared" si="0"/>
        <v>-11.288224780348806</v>
      </c>
      <c r="I21" s="16">
        <f t="shared" si="4"/>
        <v>153</v>
      </c>
      <c r="J21" s="16">
        <f t="shared" si="5"/>
        <v>0.17354838709677409</v>
      </c>
      <c r="K21" s="16">
        <f t="shared" si="6"/>
        <v>74</v>
      </c>
      <c r="L21" s="16">
        <f t="shared" si="7"/>
        <v>113.5</v>
      </c>
      <c r="M21" s="16">
        <f t="shared" si="8"/>
        <v>-34.673548387096787</v>
      </c>
    </row>
    <row r="22" spans="1:13">
      <c r="A22" s="22">
        <v>2005</v>
      </c>
      <c r="B22" s="22">
        <v>6</v>
      </c>
      <c r="C22" s="16">
        <v>23.340652693869771</v>
      </c>
      <c r="D22" s="16">
        <v>10</v>
      </c>
      <c r="E22" s="23">
        <v>6.6633382499344918E-2</v>
      </c>
      <c r="F22" s="16">
        <f t="shared" si="2"/>
        <v>8</v>
      </c>
      <c r="G22" s="14">
        <f t="shared" si="3"/>
        <v>9</v>
      </c>
      <c r="H22" s="16">
        <f t="shared" si="0"/>
        <v>-7.0666333824993455</v>
      </c>
      <c r="I22" s="16">
        <f t="shared" si="4"/>
        <v>133</v>
      </c>
      <c r="J22" s="16">
        <f t="shared" si="5"/>
        <v>0.20195698924731212</v>
      </c>
      <c r="K22" s="16">
        <f t="shared" si="6"/>
        <v>64.5</v>
      </c>
      <c r="L22" s="16">
        <f t="shared" si="7"/>
        <v>98.75</v>
      </c>
      <c r="M22" s="16">
        <f t="shared" si="8"/>
        <v>-30.451956989247321</v>
      </c>
    </row>
    <row r="23" spans="1:13">
      <c r="A23" s="22">
        <v>2005</v>
      </c>
      <c r="B23" s="22">
        <v>7</v>
      </c>
      <c r="C23" s="16">
        <v>21.733989937568722</v>
      </c>
      <c r="D23" s="16">
        <v>-44</v>
      </c>
      <c r="E23" s="23">
        <v>6.2418328735903916E-2</v>
      </c>
      <c r="F23" s="16">
        <f t="shared" si="2"/>
        <v>-18.5</v>
      </c>
      <c r="G23" s="14">
        <f t="shared" si="3"/>
        <v>-31.25</v>
      </c>
      <c r="H23" s="16">
        <f t="shared" si="0"/>
        <v>5.6875816712640983</v>
      </c>
      <c r="I23" s="16">
        <f t="shared" si="4"/>
        <v>79</v>
      </c>
      <c r="J23" s="16">
        <f t="shared" si="5"/>
        <v>0.19774193548387112</v>
      </c>
      <c r="K23" s="16">
        <f t="shared" si="6"/>
        <v>38</v>
      </c>
      <c r="L23" s="16">
        <f t="shared" si="7"/>
        <v>58.5</v>
      </c>
      <c r="M23" s="16">
        <f t="shared" si="8"/>
        <v>-17.697741935483876</v>
      </c>
    </row>
    <row r="24" spans="1:13">
      <c r="A24" s="22">
        <v>2005</v>
      </c>
      <c r="B24" s="22">
        <v>8</v>
      </c>
      <c r="C24" s="16">
        <v>16.803994494083838</v>
      </c>
      <c r="D24" s="16">
        <v>-65</v>
      </c>
      <c r="E24" s="23">
        <v>7.9021997036458902E-3</v>
      </c>
      <c r="F24" s="16">
        <f t="shared" si="2"/>
        <v>-28.5</v>
      </c>
      <c r="G24" s="14">
        <f t="shared" si="3"/>
        <v>-46.75</v>
      </c>
      <c r="H24" s="16">
        <f t="shared" si="0"/>
        <v>10.242097800296349</v>
      </c>
      <c r="I24" s="16">
        <f t="shared" si="4"/>
        <v>58</v>
      </c>
      <c r="J24" s="16">
        <f t="shared" si="5"/>
        <v>0.14322580645161309</v>
      </c>
      <c r="K24" s="16">
        <f t="shared" si="6"/>
        <v>28</v>
      </c>
      <c r="L24" s="16">
        <f t="shared" si="7"/>
        <v>43</v>
      </c>
      <c r="M24" s="16">
        <f t="shared" si="8"/>
        <v>-13.143225806451611</v>
      </c>
    </row>
    <row r="25" spans="1:13">
      <c r="A25" s="22">
        <v>2005</v>
      </c>
      <c r="B25" s="22">
        <v>9</v>
      </c>
      <c r="C25" s="16">
        <v>11.306824378751669</v>
      </c>
      <c r="D25" s="16">
        <v>-108</v>
      </c>
      <c r="E25" s="23">
        <v>5.9667158326779102E-3</v>
      </c>
      <c r="F25" s="16">
        <f t="shared" si="2"/>
        <v>-49.5</v>
      </c>
      <c r="G25" s="14">
        <f t="shared" si="3"/>
        <v>-78.75</v>
      </c>
      <c r="H25" s="16">
        <f t="shared" si="0"/>
        <v>20.244033284167315</v>
      </c>
      <c r="I25" s="16">
        <f t="shared" si="4"/>
        <v>15</v>
      </c>
      <c r="J25" s="16">
        <f t="shared" si="5"/>
        <v>0.14129032258064511</v>
      </c>
      <c r="K25" s="16">
        <f t="shared" si="6"/>
        <v>7</v>
      </c>
      <c r="L25" s="16">
        <f t="shared" si="7"/>
        <v>11</v>
      </c>
      <c r="M25" s="16">
        <f t="shared" si="8"/>
        <v>-3.1412903225806446</v>
      </c>
    </row>
    <row r="26" spans="1:13">
      <c r="A26" s="22">
        <v>2005</v>
      </c>
      <c r="B26" s="22">
        <v>10</v>
      </c>
      <c r="C26" s="16">
        <v>13.665601404747591</v>
      </c>
      <c r="D26" s="16">
        <v>-86</v>
      </c>
      <c r="E26" s="23">
        <v>5.9667158326779102E-3</v>
      </c>
      <c r="F26" s="16">
        <f t="shared" si="2"/>
        <v>-38</v>
      </c>
      <c r="G26" s="14">
        <f t="shared" si="3"/>
        <v>-62</v>
      </c>
      <c r="H26" s="16">
        <f t="shared" si="0"/>
        <v>13.994033284167315</v>
      </c>
      <c r="I26" s="16">
        <f t="shared" si="4"/>
        <v>37</v>
      </c>
      <c r="J26" s="16">
        <f t="shared" si="5"/>
        <v>0.14129032258064511</v>
      </c>
      <c r="K26" s="16">
        <f t="shared" si="6"/>
        <v>18.5</v>
      </c>
      <c r="L26" s="16">
        <f t="shared" si="7"/>
        <v>27.75</v>
      </c>
      <c r="M26" s="16">
        <f t="shared" si="8"/>
        <v>-9.3912903225806446</v>
      </c>
    </row>
    <row r="27" spans="1:13">
      <c r="A27" s="22">
        <v>2005</v>
      </c>
      <c r="B27" s="22">
        <v>11</v>
      </c>
      <c r="C27" s="16">
        <v>14.743352854273272</v>
      </c>
      <c r="D27" s="16">
        <v>-54</v>
      </c>
      <c r="E27" s="23">
        <v>5.9667158326779102E-3</v>
      </c>
      <c r="F27" s="16">
        <f t="shared" si="2"/>
        <v>-21.5</v>
      </c>
      <c r="G27" s="14">
        <f t="shared" si="3"/>
        <v>-37.75</v>
      </c>
      <c r="H27" s="16">
        <f t="shared" si="0"/>
        <v>5.2440332841673225</v>
      </c>
      <c r="I27" s="16">
        <f t="shared" si="4"/>
        <v>69</v>
      </c>
      <c r="J27" s="16">
        <f t="shared" si="5"/>
        <v>0.14129032258064511</v>
      </c>
      <c r="K27" s="16">
        <f t="shared" si="6"/>
        <v>35</v>
      </c>
      <c r="L27" s="16">
        <f t="shared" si="7"/>
        <v>52</v>
      </c>
      <c r="M27" s="16">
        <f t="shared" si="8"/>
        <v>-18.141290322580645</v>
      </c>
    </row>
    <row r="28" spans="1:13">
      <c r="A28" s="22">
        <v>2005</v>
      </c>
      <c r="B28" s="22">
        <v>12</v>
      </c>
      <c r="C28" s="16">
        <v>16.581588684603318</v>
      </c>
      <c r="D28" s="16">
        <v>-8</v>
      </c>
      <c r="E28" s="23">
        <v>-4.8489707054810705E-4</v>
      </c>
      <c r="F28" s="16">
        <f t="shared" si="2"/>
        <v>2</v>
      </c>
      <c r="G28" s="14">
        <f t="shared" si="3"/>
        <v>-3</v>
      </c>
      <c r="H28" s="16">
        <f t="shared" si="0"/>
        <v>-6.9995151029294522</v>
      </c>
      <c r="I28" s="16">
        <f t="shared" si="4"/>
        <v>115</v>
      </c>
      <c r="J28" s="16">
        <f t="shared" si="5"/>
        <v>0.13483870967741909</v>
      </c>
      <c r="K28" s="16">
        <f t="shared" si="6"/>
        <v>58.5</v>
      </c>
      <c r="L28" s="16">
        <f t="shared" si="7"/>
        <v>86.75</v>
      </c>
      <c r="M28" s="16">
        <f t="shared" si="8"/>
        <v>-30.384838709677425</v>
      </c>
    </row>
    <row r="29" spans="1:13">
      <c r="A29" s="22">
        <v>2006</v>
      </c>
      <c r="B29" s="22">
        <v>1</v>
      </c>
      <c r="C29" s="16">
        <v>22.500054392446081</v>
      </c>
      <c r="D29" s="16">
        <v>38</v>
      </c>
      <c r="E29" s="23">
        <v>-6.9365099737740965E-3</v>
      </c>
      <c r="F29" s="16">
        <f t="shared" si="2"/>
        <v>19.5</v>
      </c>
      <c r="G29" s="14">
        <f t="shared" si="3"/>
        <v>28.75</v>
      </c>
      <c r="H29" s="16">
        <f t="shared" si="0"/>
        <v>-10.243063490026223</v>
      </c>
      <c r="I29" s="16">
        <f t="shared" si="4"/>
        <v>161</v>
      </c>
      <c r="J29" s="16">
        <f t="shared" si="5"/>
        <v>0.1283870967741931</v>
      </c>
      <c r="K29" s="16">
        <f t="shared" si="6"/>
        <v>76</v>
      </c>
      <c r="L29" s="16">
        <f t="shared" si="7"/>
        <v>118.5</v>
      </c>
      <c r="M29" s="16">
        <f t="shared" si="8"/>
        <v>-33.62838709677419</v>
      </c>
    </row>
    <row r="30" spans="1:13">
      <c r="A30" s="22">
        <v>2006</v>
      </c>
      <c r="B30" s="22">
        <v>2</v>
      </c>
      <c r="C30" s="16">
        <v>19.853903551691275</v>
      </c>
      <c r="D30" s="16">
        <v>103</v>
      </c>
      <c r="E30" s="23">
        <v>-2.6047127387510971E-3</v>
      </c>
      <c r="F30" s="16">
        <f t="shared" si="2"/>
        <v>52.5</v>
      </c>
      <c r="G30" s="14">
        <f t="shared" si="3"/>
        <v>77.75</v>
      </c>
      <c r="H30" s="16">
        <f t="shared" si="0"/>
        <v>-27.247395287261256</v>
      </c>
      <c r="I30" s="16">
        <f t="shared" si="4"/>
        <v>226</v>
      </c>
      <c r="J30" s="16">
        <f t="shared" si="5"/>
        <v>0.1327188940092161</v>
      </c>
      <c r="K30" s="16">
        <f t="shared" si="6"/>
        <v>109</v>
      </c>
      <c r="L30" s="16">
        <f t="shared" si="7"/>
        <v>167.5</v>
      </c>
      <c r="M30" s="16">
        <f t="shared" si="8"/>
        <v>-50.63271889400923</v>
      </c>
    </row>
    <row r="31" spans="1:13">
      <c r="A31" s="22">
        <v>2006</v>
      </c>
      <c r="B31" s="22">
        <v>3</v>
      </c>
      <c r="C31" s="16">
        <v>20.313063932554289</v>
      </c>
      <c r="D31" s="16">
        <v>114</v>
      </c>
      <c r="E31" s="23">
        <v>-2.6936509973773087E-2</v>
      </c>
      <c r="F31" s="16">
        <f t="shared" si="2"/>
        <v>58.5</v>
      </c>
      <c r="G31" s="14">
        <f t="shared" si="3"/>
        <v>86.25</v>
      </c>
      <c r="H31" s="16">
        <f t="shared" si="0"/>
        <v>-30.72306349002622</v>
      </c>
      <c r="I31" s="16">
        <f t="shared" si="4"/>
        <v>237</v>
      </c>
      <c r="J31" s="16">
        <f t="shared" si="5"/>
        <v>0.10838709677419411</v>
      </c>
      <c r="K31" s="16">
        <f t="shared" si="6"/>
        <v>115</v>
      </c>
      <c r="L31" s="16">
        <f t="shared" si="7"/>
        <v>176</v>
      </c>
      <c r="M31" s="16">
        <f t="shared" si="8"/>
        <v>-54.10838709677418</v>
      </c>
    </row>
    <row r="32" spans="1:13">
      <c r="A32" s="22">
        <v>2006</v>
      </c>
      <c r="B32" s="22">
        <v>4</v>
      </c>
      <c r="C32" s="16">
        <v>36.505641738926442</v>
      </c>
      <c r="D32" s="16">
        <v>117</v>
      </c>
      <c r="E32" s="23">
        <v>-2.9366617500655112E-2</v>
      </c>
      <c r="F32" s="16">
        <f t="shared" si="2"/>
        <v>60.5</v>
      </c>
      <c r="G32" s="14">
        <f t="shared" si="3"/>
        <v>88.75</v>
      </c>
      <c r="H32" s="16">
        <f t="shared" si="0"/>
        <v>-32.220633382499344</v>
      </c>
      <c r="I32" s="16">
        <f t="shared" si="4"/>
        <v>240</v>
      </c>
      <c r="J32" s="16">
        <f t="shared" si="5"/>
        <v>0.10595698924731209</v>
      </c>
      <c r="K32" s="16">
        <f t="shared" si="6"/>
        <v>117</v>
      </c>
      <c r="L32" s="16">
        <f t="shared" si="7"/>
        <v>178.5</v>
      </c>
      <c r="M32" s="16">
        <f t="shared" si="8"/>
        <v>-55.605956989247318</v>
      </c>
    </row>
    <row r="33" spans="1:13">
      <c r="A33" s="22">
        <v>2006</v>
      </c>
      <c r="B33" s="22">
        <v>5</v>
      </c>
      <c r="C33" s="16">
        <v>42.158256774863275</v>
      </c>
      <c r="D33" s="16">
        <v>79</v>
      </c>
      <c r="E33" s="23">
        <v>-3.4033284167322098E-2</v>
      </c>
      <c r="F33" s="16">
        <f t="shared" si="2"/>
        <v>42</v>
      </c>
      <c r="G33" s="14">
        <f t="shared" si="3"/>
        <v>60.5</v>
      </c>
      <c r="H33" s="16">
        <f t="shared" si="0"/>
        <v>-23.465966715832678</v>
      </c>
      <c r="I33" s="16">
        <f t="shared" si="4"/>
        <v>202</v>
      </c>
      <c r="J33" s="16">
        <f t="shared" si="5"/>
        <v>0.1012903225806451</v>
      </c>
      <c r="K33" s="16">
        <f t="shared" si="6"/>
        <v>98.5</v>
      </c>
      <c r="L33" s="16">
        <f t="shared" si="7"/>
        <v>150.25</v>
      </c>
      <c r="M33" s="16">
        <f t="shared" si="8"/>
        <v>-46.851290322580638</v>
      </c>
    </row>
    <row r="34" spans="1:13">
      <c r="A34" s="22">
        <v>2006</v>
      </c>
      <c r="B34" s="22">
        <v>6</v>
      </c>
      <c r="C34" s="16">
        <v>37.486140468894334</v>
      </c>
      <c r="D34" s="16">
        <v>50</v>
      </c>
      <c r="E34" s="23">
        <v>5.2633382499344905E-2</v>
      </c>
      <c r="F34" s="16">
        <f t="shared" si="2"/>
        <v>28</v>
      </c>
      <c r="G34" s="14">
        <f t="shared" si="3"/>
        <v>39</v>
      </c>
      <c r="H34" s="16">
        <f t="shared" si="0"/>
        <v>-17.052633382499344</v>
      </c>
      <c r="I34" s="16">
        <f t="shared" si="4"/>
        <v>173</v>
      </c>
      <c r="J34" s="16">
        <f t="shared" si="5"/>
        <v>0.18795698924731211</v>
      </c>
      <c r="K34" s="16">
        <f t="shared" si="6"/>
        <v>84.5</v>
      </c>
      <c r="L34" s="16">
        <f t="shared" si="7"/>
        <v>128.75</v>
      </c>
      <c r="M34" s="16">
        <f t="shared" si="8"/>
        <v>-40.437956989247311</v>
      </c>
    </row>
    <row r="35" spans="1:13">
      <c r="A35" s="22">
        <v>2006</v>
      </c>
      <c r="B35" s="22">
        <v>7</v>
      </c>
      <c r="C35" s="16">
        <v>22.302360339574506</v>
      </c>
      <c r="D35" s="16">
        <v>-16</v>
      </c>
      <c r="E35" s="23">
        <v>5.9192522284290894E-2</v>
      </c>
      <c r="F35" s="16">
        <f t="shared" si="2"/>
        <v>-4.5</v>
      </c>
      <c r="G35" s="14">
        <f t="shared" si="3"/>
        <v>-10.25</v>
      </c>
      <c r="H35" s="16">
        <f t="shared" si="0"/>
        <v>-1.3091925222842917</v>
      </c>
      <c r="I35" s="16">
        <f t="shared" si="4"/>
        <v>107</v>
      </c>
      <c r="J35" s="16">
        <f t="shared" si="5"/>
        <v>0.19451612903225809</v>
      </c>
      <c r="K35" s="16">
        <f t="shared" si="6"/>
        <v>52</v>
      </c>
      <c r="L35" s="16">
        <f t="shared" si="7"/>
        <v>79.5</v>
      </c>
      <c r="M35" s="16">
        <f t="shared" si="8"/>
        <v>-24.694516129032252</v>
      </c>
    </row>
    <row r="36" spans="1:13">
      <c r="A36" s="22">
        <v>2006</v>
      </c>
      <c r="B36" s="22">
        <v>8</v>
      </c>
      <c r="C36" s="16">
        <v>16.878129763910682</v>
      </c>
      <c r="D36" s="16">
        <v>-72</v>
      </c>
      <c r="E36" s="23">
        <v>1.0805425510096889E-2</v>
      </c>
      <c r="F36" s="16">
        <f t="shared" si="2"/>
        <v>-32</v>
      </c>
      <c r="G36" s="14">
        <f t="shared" si="3"/>
        <v>-52</v>
      </c>
      <c r="H36" s="16">
        <f t="shared" si="0"/>
        <v>11.9891945744899</v>
      </c>
      <c r="I36" s="16">
        <f t="shared" si="4"/>
        <v>51</v>
      </c>
      <c r="J36" s="16">
        <f t="shared" si="5"/>
        <v>0.14612903225806409</v>
      </c>
      <c r="K36" s="16">
        <f t="shared" si="6"/>
        <v>24.5</v>
      </c>
      <c r="L36" s="16">
        <f t="shared" si="7"/>
        <v>37.75</v>
      </c>
      <c r="M36" s="16">
        <f t="shared" si="8"/>
        <v>-11.396129032258067</v>
      </c>
    </row>
    <row r="37" spans="1:13">
      <c r="A37" s="22">
        <v>2006</v>
      </c>
      <c r="B37" s="22">
        <v>9</v>
      </c>
      <c r="C37" s="16">
        <v>11.107137442282598</v>
      </c>
      <c r="D37" s="16">
        <v>-98</v>
      </c>
      <c r="E37" s="23">
        <v>2.0966715832677896E-2</v>
      </c>
      <c r="F37" s="16">
        <f t="shared" si="2"/>
        <v>-44.5</v>
      </c>
      <c r="G37" s="14">
        <f t="shared" si="3"/>
        <v>-71.25</v>
      </c>
      <c r="H37" s="16">
        <f t="shared" si="0"/>
        <v>17.729033284167329</v>
      </c>
      <c r="I37" s="16">
        <f t="shared" si="4"/>
        <v>25</v>
      </c>
      <c r="J37" s="16">
        <f t="shared" si="5"/>
        <v>0.1562903225806451</v>
      </c>
      <c r="K37" s="16">
        <f t="shared" si="6"/>
        <v>12</v>
      </c>
      <c r="L37" s="16">
        <f t="shared" si="7"/>
        <v>18.5</v>
      </c>
      <c r="M37" s="16">
        <f t="shared" si="8"/>
        <v>-5.6562903225806451</v>
      </c>
    </row>
    <row r="38" spans="1:13">
      <c r="A38" s="22">
        <v>2006</v>
      </c>
      <c r="B38" s="22">
        <v>10</v>
      </c>
      <c r="C38" s="16">
        <v>11.990144306660996</v>
      </c>
      <c r="D38" s="16">
        <v>-96</v>
      </c>
      <c r="E38" s="23">
        <v>4.6763932520328955E-3</v>
      </c>
      <c r="F38" s="16">
        <f t="shared" si="2"/>
        <v>-43</v>
      </c>
      <c r="G38" s="14">
        <f t="shared" si="3"/>
        <v>-69.5</v>
      </c>
      <c r="H38" s="16">
        <f t="shared" si="0"/>
        <v>16.495323606747974</v>
      </c>
      <c r="I38" s="16">
        <f t="shared" si="4"/>
        <v>27</v>
      </c>
      <c r="J38" s="16">
        <f t="shared" si="5"/>
        <v>0.1400000000000001</v>
      </c>
      <c r="K38" s="16">
        <f t="shared" si="6"/>
        <v>13.5</v>
      </c>
      <c r="L38" s="16">
        <f t="shared" si="7"/>
        <v>20.25</v>
      </c>
      <c r="M38" s="16">
        <f t="shared" si="8"/>
        <v>-6.8900000000000006</v>
      </c>
    </row>
    <row r="39" spans="1:13">
      <c r="A39" s="22">
        <v>2006</v>
      </c>
      <c r="B39" s="22">
        <v>11</v>
      </c>
      <c r="C39" s="16">
        <v>15.508620155711624</v>
      </c>
      <c r="D39" s="16">
        <v>-28</v>
      </c>
      <c r="E39" s="23">
        <v>2.9667158326779075E-3</v>
      </c>
      <c r="F39" s="16">
        <f t="shared" si="2"/>
        <v>-8.5</v>
      </c>
      <c r="G39" s="14">
        <f t="shared" si="3"/>
        <v>-18.25</v>
      </c>
      <c r="H39" s="16">
        <f t="shared" si="0"/>
        <v>-1.2529667158326774</v>
      </c>
      <c r="I39" s="16">
        <f t="shared" si="4"/>
        <v>95</v>
      </c>
      <c r="J39" s="16">
        <f t="shared" si="5"/>
        <v>0.13829032258064511</v>
      </c>
      <c r="K39" s="16">
        <f t="shared" si="6"/>
        <v>48</v>
      </c>
      <c r="L39" s="16">
        <f t="shared" si="7"/>
        <v>71.5</v>
      </c>
      <c r="M39" s="16">
        <f t="shared" si="8"/>
        <v>-24.638290322580644</v>
      </c>
    </row>
    <row r="40" spans="1:13">
      <c r="A40" s="22">
        <v>2006</v>
      </c>
      <c r="B40" s="22">
        <v>12</v>
      </c>
      <c r="C40" s="16">
        <v>17.458856044220926</v>
      </c>
      <c r="D40" s="16">
        <v>9</v>
      </c>
      <c r="E40" s="23">
        <v>-1.1300583608701009E-3</v>
      </c>
      <c r="F40" s="16">
        <f t="shared" si="2"/>
        <v>10.5</v>
      </c>
      <c r="G40" s="14">
        <f t="shared" si="3"/>
        <v>9.75</v>
      </c>
      <c r="H40" s="16">
        <f t="shared" si="0"/>
        <v>-11.24886994163913</v>
      </c>
      <c r="I40" s="16">
        <f t="shared" si="4"/>
        <v>132</v>
      </c>
      <c r="J40" s="16">
        <f t="shared" si="5"/>
        <v>0.1341935483870971</v>
      </c>
      <c r="K40" s="16">
        <f t="shared" si="6"/>
        <v>67</v>
      </c>
      <c r="L40" s="16">
        <f t="shared" si="7"/>
        <v>99.5</v>
      </c>
      <c r="M40" s="16">
        <f t="shared" si="8"/>
        <v>-34.634193548387088</v>
      </c>
    </row>
    <row r="41" spans="1:13">
      <c r="A41" s="22">
        <v>2007</v>
      </c>
      <c r="B41" s="22">
        <v>1</v>
      </c>
      <c r="C41" s="16">
        <v>21.103840144040586</v>
      </c>
      <c r="D41" s="16">
        <v>57</v>
      </c>
      <c r="E41" s="23">
        <v>2.7409093810648877E-3</v>
      </c>
      <c r="F41" s="16">
        <f t="shared" si="2"/>
        <v>29</v>
      </c>
      <c r="G41" s="14">
        <f t="shared" si="3"/>
        <v>43</v>
      </c>
      <c r="H41" s="16">
        <f t="shared" si="0"/>
        <v>-15.002740909381068</v>
      </c>
      <c r="I41" s="16">
        <f t="shared" si="4"/>
        <v>180</v>
      </c>
      <c r="J41" s="16">
        <f t="shared" si="5"/>
        <v>0.13806451612903209</v>
      </c>
      <c r="K41" s="16">
        <f t="shared" si="6"/>
        <v>85.5</v>
      </c>
      <c r="L41" s="16">
        <f t="shared" si="7"/>
        <v>132.75</v>
      </c>
      <c r="M41" s="16">
        <f t="shared" si="8"/>
        <v>-38.38806451612902</v>
      </c>
    </row>
    <row r="42" spans="1:13">
      <c r="A42" s="22">
        <v>2007</v>
      </c>
      <c r="B42" s="22">
        <v>2</v>
      </c>
      <c r="C42" s="16">
        <v>16.081773478351391</v>
      </c>
      <c r="D42" s="16">
        <v>81</v>
      </c>
      <c r="E42" s="23">
        <v>-9.3904270244651034E-3</v>
      </c>
      <c r="F42" s="16">
        <f t="shared" si="2"/>
        <v>41.5</v>
      </c>
      <c r="G42" s="14">
        <f t="shared" si="3"/>
        <v>61.25</v>
      </c>
      <c r="H42" s="16">
        <f t="shared" si="0"/>
        <v>-21.740609572975529</v>
      </c>
      <c r="I42" s="16">
        <f t="shared" si="4"/>
        <v>204</v>
      </c>
      <c r="J42" s="16">
        <f t="shared" si="5"/>
        <v>0.1259331797235021</v>
      </c>
      <c r="K42" s="16">
        <f t="shared" si="6"/>
        <v>98</v>
      </c>
      <c r="L42" s="16">
        <f t="shared" si="7"/>
        <v>151</v>
      </c>
      <c r="M42" s="16">
        <f t="shared" si="8"/>
        <v>-45.125933179723489</v>
      </c>
    </row>
    <row r="43" spans="1:13">
      <c r="A43" s="22">
        <v>2007</v>
      </c>
      <c r="B43" s="22">
        <v>3</v>
      </c>
      <c r="C43" s="16">
        <v>24.773536000469182</v>
      </c>
      <c r="D43" s="16">
        <v>94</v>
      </c>
      <c r="E43" s="23">
        <v>-1.1452639006032106E-2</v>
      </c>
      <c r="F43" s="16">
        <f t="shared" si="2"/>
        <v>48.5</v>
      </c>
      <c r="G43" s="14">
        <f t="shared" si="3"/>
        <v>71.25</v>
      </c>
      <c r="H43" s="16">
        <f t="shared" si="0"/>
        <v>-25.738547360993962</v>
      </c>
      <c r="I43" s="16">
        <f t="shared" si="4"/>
        <v>217</v>
      </c>
      <c r="J43" s="16">
        <f t="shared" si="5"/>
        <v>0.1238709677419351</v>
      </c>
      <c r="K43" s="16">
        <f t="shared" si="6"/>
        <v>105</v>
      </c>
      <c r="L43" s="16">
        <f t="shared" si="7"/>
        <v>161</v>
      </c>
      <c r="M43" s="16">
        <f t="shared" si="8"/>
        <v>-49.123870967741937</v>
      </c>
    </row>
    <row r="44" spans="1:13">
      <c r="A44" s="22">
        <v>2007</v>
      </c>
      <c r="B44" s="22">
        <v>4</v>
      </c>
      <c r="C44" s="16">
        <v>27.394177931176046</v>
      </c>
      <c r="D44" s="16">
        <v>94</v>
      </c>
      <c r="E44" s="23">
        <v>-9.0332841673221032E-3</v>
      </c>
      <c r="F44" s="16">
        <f t="shared" si="2"/>
        <v>49</v>
      </c>
      <c r="G44" s="14">
        <f t="shared" si="3"/>
        <v>71.5</v>
      </c>
      <c r="H44" s="16">
        <f t="shared" si="0"/>
        <v>-26.490966715832684</v>
      </c>
      <c r="I44" s="16">
        <f t="shared" si="4"/>
        <v>217</v>
      </c>
      <c r="J44" s="16">
        <f t="shared" si="5"/>
        <v>0.1262903225806451</v>
      </c>
      <c r="K44" s="16">
        <f t="shared" si="6"/>
        <v>105.5</v>
      </c>
      <c r="L44" s="16">
        <f t="shared" si="7"/>
        <v>161.25</v>
      </c>
      <c r="M44" s="16">
        <f t="shared" si="8"/>
        <v>-49.876290322580644</v>
      </c>
    </row>
    <row r="45" spans="1:13">
      <c r="A45" s="22">
        <v>2007</v>
      </c>
      <c r="B45" s="22">
        <v>5</v>
      </c>
      <c r="C45" s="16">
        <v>32.322977644502444</v>
      </c>
      <c r="D45" s="16">
        <v>82</v>
      </c>
      <c r="E45" s="23">
        <v>2.499897389719391E-2</v>
      </c>
      <c r="F45" s="16">
        <f t="shared" si="2"/>
        <v>43.5</v>
      </c>
      <c r="G45" s="14">
        <f t="shared" si="3"/>
        <v>62.75</v>
      </c>
      <c r="H45" s="16">
        <f t="shared" si="0"/>
        <v>-24.274998973897198</v>
      </c>
      <c r="I45" s="16">
        <f t="shared" si="4"/>
        <v>205</v>
      </c>
      <c r="J45" s="16">
        <f t="shared" si="5"/>
        <v>0.16032258064516111</v>
      </c>
      <c r="K45" s="16">
        <f t="shared" si="6"/>
        <v>100</v>
      </c>
      <c r="L45" s="16">
        <f t="shared" si="7"/>
        <v>152.5</v>
      </c>
      <c r="M45" s="16">
        <f t="shared" si="8"/>
        <v>-47.660322580645158</v>
      </c>
    </row>
    <row r="46" spans="1:13">
      <c r="A46" s="22">
        <v>2007</v>
      </c>
      <c r="B46" s="22">
        <v>6</v>
      </c>
      <c r="C46" s="16">
        <v>25.660369201354779</v>
      </c>
      <c r="D46" s="16">
        <v>46</v>
      </c>
      <c r="E46" s="23">
        <v>6.4300049166010897E-2</v>
      </c>
      <c r="F46" s="16">
        <f t="shared" si="2"/>
        <v>26</v>
      </c>
      <c r="G46" s="14">
        <f t="shared" si="3"/>
        <v>36</v>
      </c>
      <c r="H46" s="16">
        <f t="shared" si="0"/>
        <v>-16.064300049166008</v>
      </c>
      <c r="I46" s="16">
        <f t="shared" si="4"/>
        <v>169</v>
      </c>
      <c r="J46" s="16">
        <f t="shared" si="5"/>
        <v>0.1996236559139781</v>
      </c>
      <c r="K46" s="16">
        <f t="shared" si="6"/>
        <v>82.5</v>
      </c>
      <c r="L46" s="16">
        <f t="shared" si="7"/>
        <v>125.75</v>
      </c>
      <c r="M46" s="16">
        <f t="shared" si="8"/>
        <v>-39.449623655913967</v>
      </c>
    </row>
    <row r="47" spans="1:13">
      <c r="A47" s="22">
        <v>2007</v>
      </c>
      <c r="B47" s="22">
        <v>7</v>
      </c>
      <c r="C47" s="16">
        <v>21.140907778954006</v>
      </c>
      <c r="D47" s="16">
        <v>-37</v>
      </c>
      <c r="E47" s="23">
        <v>6.0482844864935881E-2</v>
      </c>
      <c r="F47" s="16">
        <f t="shared" si="2"/>
        <v>-15</v>
      </c>
      <c r="G47" s="14">
        <f t="shared" si="3"/>
        <v>-26</v>
      </c>
      <c r="H47" s="16">
        <f t="shared" si="0"/>
        <v>3.9395171551350643</v>
      </c>
      <c r="I47" s="16">
        <f t="shared" si="4"/>
        <v>86</v>
      </c>
      <c r="J47" s="16">
        <f t="shared" si="5"/>
        <v>0.19580645161290308</v>
      </c>
      <c r="K47" s="16">
        <f t="shared" si="6"/>
        <v>41.5</v>
      </c>
      <c r="L47" s="16">
        <f t="shared" si="7"/>
        <v>63.75</v>
      </c>
      <c r="M47" s="16">
        <f t="shared" si="8"/>
        <v>-19.44580645161291</v>
      </c>
    </row>
    <row r="48" spans="1:13">
      <c r="A48" s="22">
        <v>2007</v>
      </c>
      <c r="B48" s="22">
        <v>8</v>
      </c>
      <c r="C48" s="16">
        <v>17.520635435743294</v>
      </c>
      <c r="D48" s="16">
        <v>-75</v>
      </c>
      <c r="E48" s="23">
        <v>9.5151029294519018E-3</v>
      </c>
      <c r="F48" s="16">
        <f t="shared" si="2"/>
        <v>-33.5</v>
      </c>
      <c r="G48" s="14">
        <f t="shared" si="3"/>
        <v>-54.25</v>
      </c>
      <c r="H48" s="16">
        <f t="shared" si="0"/>
        <v>12.740484897070544</v>
      </c>
      <c r="I48" s="16">
        <f t="shared" si="4"/>
        <v>48</v>
      </c>
      <c r="J48" s="16">
        <f t="shared" si="5"/>
        <v>0.1448387096774191</v>
      </c>
      <c r="K48" s="16">
        <f t="shared" si="6"/>
        <v>23</v>
      </c>
      <c r="L48" s="16">
        <f t="shared" si="7"/>
        <v>35.5</v>
      </c>
      <c r="M48" s="16">
        <f t="shared" si="8"/>
        <v>-10.644838709677423</v>
      </c>
    </row>
    <row r="49" spans="1:13">
      <c r="A49" s="22">
        <v>2007</v>
      </c>
      <c r="B49" s="22">
        <v>9</v>
      </c>
      <c r="C49" s="16">
        <v>10.69819772807648</v>
      </c>
      <c r="D49" s="16">
        <v>-101</v>
      </c>
      <c r="E49" s="23">
        <v>7.6333824993448929E-3</v>
      </c>
      <c r="F49" s="16">
        <f t="shared" si="2"/>
        <v>-46</v>
      </c>
      <c r="G49" s="14">
        <f t="shared" si="3"/>
        <v>-73.5</v>
      </c>
      <c r="H49" s="16">
        <f t="shared" si="0"/>
        <v>18.49236661750065</v>
      </c>
      <c r="I49" s="16">
        <f t="shared" si="4"/>
        <v>22</v>
      </c>
      <c r="J49" s="16">
        <f t="shared" si="5"/>
        <v>0.14295698924731209</v>
      </c>
      <c r="K49" s="16">
        <f t="shared" si="6"/>
        <v>10.5</v>
      </c>
      <c r="L49" s="16">
        <f t="shared" si="7"/>
        <v>16.25</v>
      </c>
      <c r="M49" s="16">
        <f t="shared" si="8"/>
        <v>-4.8929569892473133</v>
      </c>
    </row>
    <row r="50" spans="1:13">
      <c r="A50" s="22">
        <v>2007</v>
      </c>
      <c r="B50" s="22">
        <v>10</v>
      </c>
      <c r="C50" s="16">
        <v>11.975317252695628</v>
      </c>
      <c r="D50" s="16">
        <v>-105</v>
      </c>
      <c r="E50" s="23">
        <v>-7.5816712640960904E-3</v>
      </c>
      <c r="F50" s="16">
        <f t="shared" si="2"/>
        <v>-47.5</v>
      </c>
      <c r="G50" s="14">
        <f t="shared" si="3"/>
        <v>-76.25</v>
      </c>
      <c r="H50" s="16">
        <f t="shared" si="0"/>
        <v>18.757581671264091</v>
      </c>
      <c r="I50" s="16">
        <f t="shared" si="4"/>
        <v>18</v>
      </c>
      <c r="J50" s="16">
        <f t="shared" si="5"/>
        <v>0.12774193548387111</v>
      </c>
      <c r="K50" s="16">
        <f t="shared" si="6"/>
        <v>9</v>
      </c>
      <c r="L50" s="16">
        <f t="shared" si="7"/>
        <v>13.5</v>
      </c>
      <c r="M50" s="16">
        <f t="shared" si="8"/>
        <v>-4.627741935483872</v>
      </c>
    </row>
    <row r="51" spans="1:13">
      <c r="A51" s="22">
        <v>2007</v>
      </c>
      <c r="B51" s="22">
        <v>11</v>
      </c>
      <c r="C51" s="16">
        <v>13.643281108455641</v>
      </c>
      <c r="D51" s="16">
        <v>-69</v>
      </c>
      <c r="E51" s="23">
        <v>-1.569995083398909E-2</v>
      </c>
      <c r="F51" s="16">
        <f t="shared" si="2"/>
        <v>-29</v>
      </c>
      <c r="G51" s="14">
        <f t="shared" si="3"/>
        <v>-49</v>
      </c>
      <c r="H51" s="16">
        <f t="shared" si="0"/>
        <v>9.0156999508339908</v>
      </c>
      <c r="I51" s="16">
        <f t="shared" si="4"/>
        <v>54</v>
      </c>
      <c r="J51" s="16">
        <f t="shared" si="5"/>
        <v>0.11962365591397811</v>
      </c>
      <c r="K51" s="16">
        <f t="shared" si="6"/>
        <v>27.5</v>
      </c>
      <c r="L51" s="16">
        <f t="shared" si="7"/>
        <v>40.75</v>
      </c>
      <c r="M51" s="16">
        <f t="shared" si="8"/>
        <v>-14.369623655913976</v>
      </c>
    </row>
    <row r="52" spans="1:13">
      <c r="A52" s="22">
        <v>2007</v>
      </c>
      <c r="B52" s="22">
        <v>12</v>
      </c>
      <c r="C52" s="16">
        <v>15.988506525988592</v>
      </c>
      <c r="D52" s="16">
        <v>-11</v>
      </c>
      <c r="E52" s="23">
        <v>-1.8549413199580089E-2</v>
      </c>
      <c r="F52" s="16">
        <f t="shared" si="2"/>
        <v>0.5</v>
      </c>
      <c r="G52" s="14">
        <f t="shared" si="3"/>
        <v>-5.25</v>
      </c>
      <c r="H52" s="16">
        <f t="shared" si="0"/>
        <v>-6.2314505868004204</v>
      </c>
      <c r="I52" s="16">
        <f t="shared" si="4"/>
        <v>112</v>
      </c>
      <c r="J52" s="16">
        <f t="shared" si="5"/>
        <v>0.11677419354838711</v>
      </c>
      <c r="K52" s="16">
        <f t="shared" si="6"/>
        <v>57</v>
      </c>
      <c r="L52" s="16">
        <f t="shared" si="7"/>
        <v>84.5</v>
      </c>
      <c r="M52" s="16">
        <f t="shared" si="8"/>
        <v>-29.61677419354838</v>
      </c>
    </row>
    <row r="53" spans="1:13">
      <c r="A53" s="22">
        <v>2008</v>
      </c>
      <c r="B53" s="22">
        <v>1</v>
      </c>
      <c r="C53" s="16">
        <v>18.150785229271435</v>
      </c>
      <c r="D53" s="16">
        <v>51</v>
      </c>
      <c r="E53" s="23">
        <v>-3.9517155135064097E-2</v>
      </c>
      <c r="F53" s="16">
        <f t="shared" si="2"/>
        <v>26</v>
      </c>
      <c r="G53" s="14">
        <f t="shared" si="3"/>
        <v>38.5</v>
      </c>
      <c r="H53" s="16">
        <f t="shared" si="0"/>
        <v>-13.460482844864934</v>
      </c>
      <c r="I53" s="16">
        <f t="shared" si="4"/>
        <v>174</v>
      </c>
      <c r="J53" s="16">
        <f t="shared" si="5"/>
        <v>9.5806451612903104E-2</v>
      </c>
      <c r="K53" s="16">
        <f t="shared" si="6"/>
        <v>82.5</v>
      </c>
      <c r="L53" s="16">
        <f t="shared" si="7"/>
        <v>128.25</v>
      </c>
      <c r="M53" s="16">
        <f t="shared" si="8"/>
        <v>-36.845806451612901</v>
      </c>
    </row>
    <row r="54" spans="1:13">
      <c r="A54" s="22">
        <v>2008</v>
      </c>
      <c r="B54" s="22">
        <v>2</v>
      </c>
      <c r="C54" s="16">
        <v>14.988078960045744</v>
      </c>
      <c r="D54" s="16">
        <v>97</v>
      </c>
      <c r="E54" s="23">
        <v>-5.7826387615598107E-2</v>
      </c>
      <c r="F54" s="16">
        <f t="shared" si="2"/>
        <v>49.5</v>
      </c>
      <c r="G54" s="14">
        <f t="shared" si="3"/>
        <v>73.25</v>
      </c>
      <c r="H54" s="16">
        <f t="shared" si="0"/>
        <v>-25.692173612384408</v>
      </c>
      <c r="I54" s="16">
        <f t="shared" si="4"/>
        <v>220</v>
      </c>
      <c r="J54" s="16">
        <f t="shared" si="5"/>
        <v>7.7497219132369094E-2</v>
      </c>
      <c r="K54" s="16">
        <f t="shared" si="6"/>
        <v>106</v>
      </c>
      <c r="L54" s="16">
        <f t="shared" si="7"/>
        <v>163</v>
      </c>
      <c r="M54" s="16">
        <f t="shared" si="8"/>
        <v>-49.077497219132368</v>
      </c>
    </row>
    <row r="55" spans="1:13">
      <c r="A55" s="22">
        <v>2008</v>
      </c>
      <c r="B55" s="22">
        <v>3</v>
      </c>
      <c r="C55" s="16">
        <v>17.656550097092502</v>
      </c>
      <c r="D55" s="16">
        <v>102</v>
      </c>
      <c r="E55" s="23">
        <v>-7.5001026102806095E-2</v>
      </c>
      <c r="F55" s="16">
        <f t="shared" si="2"/>
        <v>52.5</v>
      </c>
      <c r="G55" s="14">
        <f t="shared" si="3"/>
        <v>77.25</v>
      </c>
      <c r="H55" s="16">
        <f t="shared" si="0"/>
        <v>-27.674998973897189</v>
      </c>
      <c r="I55" s="16">
        <f t="shared" si="4"/>
        <v>225</v>
      </c>
      <c r="J55" s="16">
        <f t="shared" si="5"/>
        <v>6.0322580645161106E-2</v>
      </c>
      <c r="K55" s="16">
        <f t="shared" si="6"/>
        <v>109</v>
      </c>
      <c r="L55" s="16">
        <f t="shared" si="7"/>
        <v>167</v>
      </c>
      <c r="M55" s="16">
        <f t="shared" si="8"/>
        <v>-51.060322580645163</v>
      </c>
    </row>
    <row r="56" spans="1:13">
      <c r="A56" s="22">
        <v>2008</v>
      </c>
      <c r="B56" s="22">
        <v>4</v>
      </c>
      <c r="C56" s="16">
        <v>19.275170154978522</v>
      </c>
      <c r="D56" s="16">
        <v>104</v>
      </c>
      <c r="E56" s="23">
        <v>-4.803328416732211E-2</v>
      </c>
      <c r="F56" s="16">
        <f t="shared" si="2"/>
        <v>54</v>
      </c>
      <c r="G56" s="14">
        <f t="shared" si="3"/>
        <v>79</v>
      </c>
      <c r="H56" s="16">
        <f t="shared" si="0"/>
        <v>-28.951966715832683</v>
      </c>
      <c r="I56" s="16">
        <f t="shared" si="4"/>
        <v>227</v>
      </c>
      <c r="J56" s="16">
        <f t="shared" si="5"/>
        <v>8.7290322580645091E-2</v>
      </c>
      <c r="K56" s="16">
        <f t="shared" si="6"/>
        <v>110.5</v>
      </c>
      <c r="L56" s="16">
        <f t="shared" si="7"/>
        <v>168.75</v>
      </c>
      <c r="M56" s="16">
        <f t="shared" si="8"/>
        <v>-52.337290322580657</v>
      </c>
    </row>
    <row r="57" spans="1:13">
      <c r="A57" s="22">
        <v>2008</v>
      </c>
      <c r="B57" s="22">
        <v>5</v>
      </c>
      <c r="C57" s="16">
        <v>38.167308082518367</v>
      </c>
      <c r="D57" s="16">
        <v>93</v>
      </c>
      <c r="E57" s="23">
        <v>-7.0484897070548114E-2</v>
      </c>
      <c r="F57" s="16">
        <f t="shared" si="2"/>
        <v>49</v>
      </c>
      <c r="G57" s="14">
        <f t="shared" si="3"/>
        <v>71</v>
      </c>
      <c r="H57" s="16">
        <f t="shared" si="0"/>
        <v>-26.929515102929457</v>
      </c>
      <c r="I57" s="16">
        <f t="shared" si="4"/>
        <v>216</v>
      </c>
      <c r="J57" s="16">
        <f t="shared" si="5"/>
        <v>6.4838709677419087E-2</v>
      </c>
      <c r="K57" s="16">
        <f t="shared" si="6"/>
        <v>105.5</v>
      </c>
      <c r="L57" s="16">
        <f t="shared" si="7"/>
        <v>160.75</v>
      </c>
      <c r="M57" s="16">
        <f t="shared" si="8"/>
        <v>-50.314838709677417</v>
      </c>
    </row>
    <row r="58" spans="1:13">
      <c r="A58" s="22">
        <v>2008</v>
      </c>
      <c r="B58" s="22">
        <v>6</v>
      </c>
      <c r="C58" s="16">
        <v>43.070200309077308</v>
      </c>
      <c r="D58" s="16">
        <v>58</v>
      </c>
      <c r="E58" s="23">
        <v>2.7966715832677902E-2</v>
      </c>
      <c r="F58" s="16">
        <f t="shared" si="2"/>
        <v>32</v>
      </c>
      <c r="G58" s="14">
        <f t="shared" si="3"/>
        <v>45</v>
      </c>
      <c r="H58" s="16">
        <f t="shared" si="0"/>
        <v>-19.027966715832676</v>
      </c>
      <c r="I58" s="16">
        <f t="shared" si="4"/>
        <v>181</v>
      </c>
      <c r="J58" s="16">
        <f t="shared" si="5"/>
        <v>0.1632903225806451</v>
      </c>
      <c r="K58" s="16">
        <f t="shared" si="6"/>
        <v>88.5</v>
      </c>
      <c r="L58" s="16">
        <f t="shared" si="7"/>
        <v>134.75</v>
      </c>
      <c r="M58" s="16">
        <f t="shared" si="8"/>
        <v>-42.41329032258065</v>
      </c>
    </row>
    <row r="59" spans="1:13">
      <c r="A59" s="22">
        <v>2008</v>
      </c>
      <c r="B59" s="22">
        <v>7</v>
      </c>
      <c r="C59" s="16">
        <v>25.527244577042062</v>
      </c>
      <c r="D59" s="16">
        <v>-33</v>
      </c>
      <c r="E59" s="23">
        <v>6.1450586800419926E-2</v>
      </c>
      <c r="F59" s="16">
        <f t="shared" si="2"/>
        <v>-13</v>
      </c>
      <c r="G59" s="14">
        <f t="shared" si="3"/>
        <v>-23</v>
      </c>
      <c r="H59" s="16">
        <f t="shared" si="0"/>
        <v>2.9385494131995813</v>
      </c>
      <c r="I59" s="16">
        <f t="shared" si="4"/>
        <v>90</v>
      </c>
      <c r="J59" s="16">
        <f t="shared" si="5"/>
        <v>0.19677419354838713</v>
      </c>
      <c r="K59" s="16">
        <f t="shared" si="6"/>
        <v>43.5</v>
      </c>
      <c r="L59" s="16">
        <f t="shared" si="7"/>
        <v>66.75</v>
      </c>
      <c r="M59" s="16">
        <f t="shared" si="8"/>
        <v>-20.446774193548393</v>
      </c>
    </row>
    <row r="60" spans="1:13">
      <c r="A60" s="22">
        <v>2008</v>
      </c>
      <c r="B60" s="22">
        <v>8</v>
      </c>
      <c r="C60" s="16">
        <v>16.186200578860166</v>
      </c>
      <c r="D60" s="16">
        <v>-69</v>
      </c>
      <c r="E60" s="23">
        <v>3.14505868004199E-2</v>
      </c>
      <c r="F60" s="16">
        <f t="shared" si="2"/>
        <v>-30.5</v>
      </c>
      <c r="G60" s="14">
        <f t="shared" si="3"/>
        <v>-49.75</v>
      </c>
      <c r="H60" s="16">
        <f t="shared" si="0"/>
        <v>11.218549413199582</v>
      </c>
      <c r="I60" s="16">
        <f t="shared" si="4"/>
        <v>54</v>
      </c>
      <c r="J60" s="16">
        <f t="shared" si="5"/>
        <v>0.1667741935483871</v>
      </c>
      <c r="K60" s="16">
        <f t="shared" si="6"/>
        <v>26</v>
      </c>
      <c r="L60" s="16">
        <f t="shared" si="7"/>
        <v>40</v>
      </c>
      <c r="M60" s="16">
        <f t="shared" si="8"/>
        <v>-12.166774193548385</v>
      </c>
    </row>
    <row r="61" spans="1:13">
      <c r="A61" s="22">
        <v>2008</v>
      </c>
      <c r="B61" s="22">
        <v>9</v>
      </c>
      <c r="C61" s="16">
        <v>11.139422156562029</v>
      </c>
      <c r="D61" s="16">
        <v>-88</v>
      </c>
      <c r="E61" s="23">
        <v>-3.6661750065508647E-4</v>
      </c>
      <c r="F61" s="16">
        <f t="shared" si="2"/>
        <v>-39.5</v>
      </c>
      <c r="G61" s="14">
        <f t="shared" si="3"/>
        <v>-63.75</v>
      </c>
      <c r="H61" s="16">
        <f t="shared" si="0"/>
        <v>15.25036661750066</v>
      </c>
      <c r="I61" s="16">
        <f t="shared" si="4"/>
        <v>35</v>
      </c>
      <c r="J61" s="16">
        <f t="shared" si="5"/>
        <v>0.13495698924731211</v>
      </c>
      <c r="K61" s="16">
        <f t="shared" si="6"/>
        <v>17</v>
      </c>
      <c r="L61" s="16">
        <f t="shared" si="7"/>
        <v>26</v>
      </c>
      <c r="M61" s="16">
        <f t="shared" si="8"/>
        <v>-8.1349569892473141</v>
      </c>
    </row>
    <row r="62" spans="1:13">
      <c r="A62" s="22">
        <v>2008</v>
      </c>
      <c r="B62" s="22">
        <v>10</v>
      </c>
      <c r="C62" s="16">
        <v>11.904888746360131</v>
      </c>
      <c r="D62" s="16">
        <v>-80</v>
      </c>
      <c r="E62" s="23">
        <v>-1.7259090618935102E-2</v>
      </c>
      <c r="F62" s="16">
        <f t="shared" si="2"/>
        <v>-35</v>
      </c>
      <c r="G62" s="14">
        <f t="shared" si="3"/>
        <v>-57.5</v>
      </c>
      <c r="H62" s="16">
        <f t="shared" si="0"/>
        <v>12.517259090618936</v>
      </c>
      <c r="I62" s="16">
        <f t="shared" si="4"/>
        <v>43</v>
      </c>
      <c r="J62" s="16">
        <f t="shared" si="5"/>
        <v>0.1180645161290321</v>
      </c>
      <c r="K62" s="16">
        <f t="shared" si="6"/>
        <v>21.5</v>
      </c>
      <c r="L62" s="16">
        <f t="shared" si="7"/>
        <v>32.25</v>
      </c>
      <c r="M62" s="16">
        <f t="shared" si="8"/>
        <v>-10.868064516129031</v>
      </c>
    </row>
    <row r="63" spans="1:13">
      <c r="A63" s="22">
        <v>2008</v>
      </c>
      <c r="B63" s="22">
        <v>11</v>
      </c>
      <c r="C63" s="16">
        <v>14.37267650513907</v>
      </c>
      <c r="D63" s="16">
        <v>-53</v>
      </c>
      <c r="E63" s="23">
        <v>-2.3699950833989097E-2</v>
      </c>
      <c r="F63" s="16">
        <f t="shared" si="2"/>
        <v>-21</v>
      </c>
      <c r="G63" s="14">
        <f t="shared" si="3"/>
        <v>-37</v>
      </c>
      <c r="H63" s="16">
        <f t="shared" si="0"/>
        <v>5.0236999508339863</v>
      </c>
      <c r="I63" s="16">
        <f t="shared" si="4"/>
        <v>70</v>
      </c>
      <c r="J63" s="16">
        <f t="shared" si="5"/>
        <v>0.1116236559139781</v>
      </c>
      <c r="K63" s="16">
        <f t="shared" si="6"/>
        <v>35.5</v>
      </c>
      <c r="L63" s="16">
        <f t="shared" si="7"/>
        <v>52.75</v>
      </c>
      <c r="M63" s="16">
        <f t="shared" si="8"/>
        <v>-18.361623655913974</v>
      </c>
    </row>
    <row r="64" spans="1:13">
      <c r="A64" s="22">
        <v>2008</v>
      </c>
      <c r="B64" s="22">
        <v>12</v>
      </c>
      <c r="C64" s="16">
        <v>16.729859224256998</v>
      </c>
      <c r="D64" s="16">
        <v>-24</v>
      </c>
      <c r="E64" s="23">
        <v>-2.8871993844741095E-2</v>
      </c>
      <c r="F64" s="16">
        <f t="shared" si="2"/>
        <v>-6</v>
      </c>
      <c r="G64" s="14">
        <f t="shared" si="3"/>
        <v>-15</v>
      </c>
      <c r="H64" s="16">
        <f t="shared" si="0"/>
        <v>-2.9711280061552579</v>
      </c>
      <c r="I64" s="16">
        <f t="shared" si="4"/>
        <v>99</v>
      </c>
      <c r="J64" s="16">
        <f t="shared" si="5"/>
        <v>0.10645161290322611</v>
      </c>
      <c r="K64" s="16">
        <f t="shared" si="6"/>
        <v>50.5</v>
      </c>
      <c r="L64" s="16">
        <f t="shared" si="7"/>
        <v>74.75</v>
      </c>
      <c r="M64" s="16">
        <f t="shared" si="8"/>
        <v>-26.356451612903228</v>
      </c>
    </row>
    <row r="65" spans="1:13">
      <c r="A65" s="22">
        <v>2009</v>
      </c>
      <c r="B65" s="22">
        <v>1</v>
      </c>
      <c r="C65" s="16">
        <v>22.10466628670293</v>
      </c>
      <c r="D65" s="16">
        <v>44</v>
      </c>
      <c r="E65" s="23">
        <v>-3.3065542231838108E-2</v>
      </c>
      <c r="F65" s="16">
        <f t="shared" si="2"/>
        <v>22.5</v>
      </c>
      <c r="G65" s="14">
        <f t="shared" si="3"/>
        <v>33.25</v>
      </c>
      <c r="H65" s="16">
        <f t="shared" si="0"/>
        <v>-11.716934457768161</v>
      </c>
      <c r="I65" s="16">
        <f t="shared" si="4"/>
        <v>167</v>
      </c>
      <c r="J65" s="16">
        <f t="shared" si="5"/>
        <v>0.10225806451612909</v>
      </c>
      <c r="K65" s="16">
        <f t="shared" si="6"/>
        <v>79</v>
      </c>
      <c r="L65" s="16">
        <f t="shared" si="7"/>
        <v>123</v>
      </c>
      <c r="M65" s="16">
        <f t="shared" si="8"/>
        <v>-35.102258064516121</v>
      </c>
    </row>
    <row r="66" spans="1:13">
      <c r="A66" s="22">
        <v>2009</v>
      </c>
      <c r="B66" s="22">
        <v>2</v>
      </c>
      <c r="C66" s="16">
        <v>14.66443466381244</v>
      </c>
      <c r="D66" s="16">
        <v>35</v>
      </c>
      <c r="E66" s="23">
        <v>-5.653328416732209E-2</v>
      </c>
      <c r="F66" s="16">
        <f t="shared" ref="F66:F109" si="9">AVERAGE(B66,D66)</f>
        <v>18.5</v>
      </c>
      <c r="G66" s="14">
        <f t="shared" si="3"/>
        <v>26.75</v>
      </c>
      <c r="H66" s="16">
        <f t="shared" ref="H66:H109" si="10">D66-E66-F66-G66</f>
        <v>-10.193466715832677</v>
      </c>
      <c r="I66" s="16">
        <f t="shared" si="4"/>
        <v>158</v>
      </c>
      <c r="J66" s="16">
        <f t="shared" si="5"/>
        <v>7.8790322580645111E-2</v>
      </c>
      <c r="K66" s="16">
        <f t="shared" si="6"/>
        <v>75</v>
      </c>
      <c r="L66" s="16">
        <f t="shared" si="7"/>
        <v>116.5</v>
      </c>
      <c r="M66" s="16">
        <f t="shared" si="8"/>
        <v>-33.578790322580659</v>
      </c>
    </row>
    <row r="67" spans="1:13">
      <c r="A67" s="22">
        <v>2009</v>
      </c>
      <c r="B67" s="22">
        <v>3</v>
      </c>
      <c r="C67" s="16">
        <v>16.952265033737518</v>
      </c>
      <c r="D67" s="16">
        <v>82</v>
      </c>
      <c r="E67" s="23">
        <v>-6.7581671264096088E-2</v>
      </c>
      <c r="F67" s="16">
        <f t="shared" si="9"/>
        <v>42.5</v>
      </c>
      <c r="G67" s="14">
        <f t="shared" ref="G67:G109" si="11">AVERAGE(F67,D67)</f>
        <v>62.25</v>
      </c>
      <c r="H67" s="16">
        <f t="shared" si="10"/>
        <v>-22.682418328735906</v>
      </c>
      <c r="I67" s="16">
        <f t="shared" ref="I67:I111" si="12">D67-MIN(D$2:D$109)</f>
        <v>205</v>
      </c>
      <c r="J67" s="16">
        <f t="shared" ref="J67:J111" si="13">E67-MIN(E$2:E$109)</f>
        <v>6.7741935483871113E-2</v>
      </c>
      <c r="K67" s="16">
        <f t="shared" ref="K67:K111" si="14">F67-MIN(F$2:F$109)</f>
        <v>99</v>
      </c>
      <c r="L67" s="16">
        <f t="shared" ref="L67:L111" si="15">G67-MIN(G$2:G$109)</f>
        <v>152</v>
      </c>
      <c r="M67" s="16">
        <f t="shared" ref="M67:M111" si="16">I67-J67-K67-L67</f>
        <v>-46.067741935483866</v>
      </c>
    </row>
    <row r="68" spans="1:13">
      <c r="A68" s="22">
        <v>2009</v>
      </c>
      <c r="B68" s="22">
        <v>4</v>
      </c>
      <c r="C68" s="16">
        <v>27.693110470800406</v>
      </c>
      <c r="D68" s="16">
        <v>84</v>
      </c>
      <c r="E68" s="23">
        <v>-6.4699950833989106E-2</v>
      </c>
      <c r="F68" s="16">
        <f t="shared" si="9"/>
        <v>44</v>
      </c>
      <c r="G68" s="14">
        <f t="shared" si="11"/>
        <v>64</v>
      </c>
      <c r="H68" s="16">
        <f t="shared" si="10"/>
        <v>-23.935300049166017</v>
      </c>
      <c r="I68" s="16">
        <f t="shared" si="12"/>
        <v>207</v>
      </c>
      <c r="J68" s="16">
        <f t="shared" si="13"/>
        <v>7.0623655913978095E-2</v>
      </c>
      <c r="K68" s="16">
        <f t="shared" si="14"/>
        <v>100.5</v>
      </c>
      <c r="L68" s="16">
        <f t="shared" si="15"/>
        <v>153.75</v>
      </c>
      <c r="M68" s="16">
        <f t="shared" si="16"/>
        <v>-47.320623655913977</v>
      </c>
    </row>
    <row r="69" spans="1:13">
      <c r="A69" s="22">
        <v>2009</v>
      </c>
      <c r="B69" s="22">
        <v>5</v>
      </c>
      <c r="C69" s="16">
        <v>34.164003511868984</v>
      </c>
      <c r="D69" s="16">
        <v>72</v>
      </c>
      <c r="E69" s="23">
        <v>-3.8871993844741104E-2</v>
      </c>
      <c r="F69" s="16">
        <f t="shared" si="9"/>
        <v>38.5</v>
      </c>
      <c r="G69" s="14">
        <f t="shared" si="11"/>
        <v>55.25</v>
      </c>
      <c r="H69" s="16">
        <f t="shared" si="10"/>
        <v>-21.711128006155263</v>
      </c>
      <c r="I69" s="16">
        <f t="shared" si="12"/>
        <v>195</v>
      </c>
      <c r="J69" s="16">
        <f t="shared" si="13"/>
        <v>9.6451612903226097E-2</v>
      </c>
      <c r="K69" s="16">
        <f t="shared" si="14"/>
        <v>95</v>
      </c>
      <c r="L69" s="16">
        <f t="shared" si="15"/>
        <v>145</v>
      </c>
      <c r="M69" s="16">
        <f t="shared" si="16"/>
        <v>-45.096451612903223</v>
      </c>
    </row>
    <row r="70" spans="1:13">
      <c r="A70" s="22">
        <v>2009</v>
      </c>
      <c r="B70" s="22">
        <v>6</v>
      </c>
      <c r="C70" s="16">
        <v>34.401156659970972</v>
      </c>
      <c r="D70" s="16">
        <v>19</v>
      </c>
      <c r="E70" s="23">
        <v>3.2966715832677906E-2</v>
      </c>
      <c r="F70" s="16">
        <f t="shared" si="9"/>
        <v>12.5</v>
      </c>
      <c r="G70" s="14">
        <f t="shared" si="11"/>
        <v>15.75</v>
      </c>
      <c r="H70" s="16">
        <f t="shared" si="10"/>
        <v>-9.2829667158326785</v>
      </c>
      <c r="I70" s="16">
        <f t="shared" si="12"/>
        <v>142</v>
      </c>
      <c r="J70" s="16">
        <f t="shared" si="13"/>
        <v>0.16829032258064511</v>
      </c>
      <c r="K70" s="16">
        <f t="shared" si="14"/>
        <v>69</v>
      </c>
      <c r="L70" s="16">
        <f t="shared" si="15"/>
        <v>105.5</v>
      </c>
      <c r="M70" s="16">
        <f t="shared" si="16"/>
        <v>-32.668290322580646</v>
      </c>
    </row>
    <row r="71" spans="1:13">
      <c r="A71" s="22">
        <v>2009</v>
      </c>
      <c r="B71" s="22">
        <v>7</v>
      </c>
      <c r="C71" s="16">
        <v>20.374843324076654</v>
      </c>
      <c r="D71" s="16">
        <v>-24</v>
      </c>
      <c r="E71" s="23">
        <v>6.0805425510096878E-2</v>
      </c>
      <c r="F71" s="16">
        <f t="shared" si="9"/>
        <v>-8.5</v>
      </c>
      <c r="G71" s="14">
        <f t="shared" si="11"/>
        <v>-16.25</v>
      </c>
      <c r="H71" s="16">
        <f t="shared" si="10"/>
        <v>0.68919457448990329</v>
      </c>
      <c r="I71" s="16">
        <f t="shared" si="12"/>
        <v>99</v>
      </c>
      <c r="J71" s="16">
        <f t="shared" si="13"/>
        <v>0.19612903225806408</v>
      </c>
      <c r="K71" s="16">
        <f t="shared" si="14"/>
        <v>48</v>
      </c>
      <c r="L71" s="16">
        <f t="shared" si="15"/>
        <v>73.5</v>
      </c>
      <c r="M71" s="16">
        <f t="shared" si="16"/>
        <v>-22.696129032258071</v>
      </c>
    </row>
    <row r="72" spans="1:13">
      <c r="A72" s="22">
        <v>2009</v>
      </c>
      <c r="B72" s="22">
        <v>8</v>
      </c>
      <c r="C72" s="16">
        <v>14.740562817236777</v>
      </c>
      <c r="D72" s="16">
        <v>-58</v>
      </c>
      <c r="E72" s="23">
        <v>6.306349002622591E-2</v>
      </c>
      <c r="F72" s="16">
        <f t="shared" si="9"/>
        <v>-25</v>
      </c>
      <c r="G72" s="14">
        <f t="shared" si="11"/>
        <v>-41.5</v>
      </c>
      <c r="H72" s="16">
        <f t="shared" si="10"/>
        <v>8.4369365099737763</v>
      </c>
      <c r="I72" s="16">
        <f t="shared" si="12"/>
        <v>65</v>
      </c>
      <c r="J72" s="16">
        <f t="shared" si="13"/>
        <v>0.19838709677419311</v>
      </c>
      <c r="K72" s="16">
        <f t="shared" si="14"/>
        <v>31.5</v>
      </c>
      <c r="L72" s="16">
        <f t="shared" si="15"/>
        <v>48.25</v>
      </c>
      <c r="M72" s="16">
        <f t="shared" si="16"/>
        <v>-14.948387096774198</v>
      </c>
    </row>
    <row r="73" spans="1:13">
      <c r="A73" s="22">
        <v>2009</v>
      </c>
      <c r="B73" s="22">
        <v>9</v>
      </c>
      <c r="C73" s="16">
        <v>9.8444463949093137</v>
      </c>
      <c r="D73" s="16">
        <v>-100</v>
      </c>
      <c r="E73" s="23">
        <v>4.66333824993449E-2</v>
      </c>
      <c r="F73" s="16">
        <f t="shared" si="9"/>
        <v>-45.5</v>
      </c>
      <c r="G73" s="14">
        <f t="shared" si="11"/>
        <v>-72.75</v>
      </c>
      <c r="H73" s="16">
        <f t="shared" si="10"/>
        <v>18.203366617500649</v>
      </c>
      <c r="I73" s="16">
        <f t="shared" si="12"/>
        <v>23</v>
      </c>
      <c r="J73" s="16">
        <f t="shared" si="13"/>
        <v>0.1819569892473121</v>
      </c>
      <c r="K73" s="16">
        <f t="shared" si="14"/>
        <v>11</v>
      </c>
      <c r="L73" s="16">
        <f t="shared" si="15"/>
        <v>17</v>
      </c>
      <c r="M73" s="16">
        <f t="shared" si="16"/>
        <v>-5.1819569892473112</v>
      </c>
    </row>
    <row r="74" spans="1:13">
      <c r="A74" s="22">
        <v>2009</v>
      </c>
      <c r="B74" s="22">
        <v>10</v>
      </c>
      <c r="C74" s="16">
        <v>11.214195149140068</v>
      </c>
      <c r="D74" s="16">
        <v>-84</v>
      </c>
      <c r="E74" s="23">
        <v>2.8869941639129926E-2</v>
      </c>
      <c r="F74" s="16">
        <f t="shared" si="9"/>
        <v>-37</v>
      </c>
      <c r="G74" s="14">
        <f t="shared" si="11"/>
        <v>-60.5</v>
      </c>
      <c r="H74" s="16">
        <f t="shared" si="10"/>
        <v>13.47113005836087</v>
      </c>
      <c r="I74" s="16">
        <f t="shared" si="12"/>
        <v>39</v>
      </c>
      <c r="J74" s="16">
        <f t="shared" si="13"/>
        <v>0.16419354838709713</v>
      </c>
      <c r="K74" s="16">
        <f t="shared" si="14"/>
        <v>19.5</v>
      </c>
      <c r="L74" s="16">
        <f t="shared" si="15"/>
        <v>29.25</v>
      </c>
      <c r="M74" s="16">
        <f t="shared" si="16"/>
        <v>-9.9141935483870967</v>
      </c>
    </row>
    <row r="75" spans="1:13">
      <c r="A75" s="22">
        <v>2009</v>
      </c>
      <c r="B75" s="22">
        <v>11</v>
      </c>
      <c r="C75" s="16">
        <v>14.109615870269636</v>
      </c>
      <c r="D75" s="16">
        <v>-56</v>
      </c>
      <c r="E75" s="23">
        <v>2.2300049166010888E-2</v>
      </c>
      <c r="F75" s="16">
        <f t="shared" si="9"/>
        <v>-22.5</v>
      </c>
      <c r="G75" s="14">
        <f t="shared" si="11"/>
        <v>-39.25</v>
      </c>
      <c r="H75" s="16">
        <f t="shared" si="10"/>
        <v>5.727699950833987</v>
      </c>
      <c r="I75" s="16">
        <f t="shared" si="12"/>
        <v>67</v>
      </c>
      <c r="J75" s="16">
        <f t="shared" si="13"/>
        <v>0.15762365591397809</v>
      </c>
      <c r="K75" s="16">
        <f t="shared" si="14"/>
        <v>34</v>
      </c>
      <c r="L75" s="16">
        <f t="shared" si="15"/>
        <v>50.5</v>
      </c>
      <c r="M75" s="16">
        <f t="shared" si="16"/>
        <v>-17.65762365591398</v>
      </c>
    </row>
    <row r="76" spans="1:13">
      <c r="A76" s="22">
        <v>2009</v>
      </c>
      <c r="B76" s="22">
        <v>12</v>
      </c>
      <c r="C76" s="16">
        <v>16.63101219782121</v>
      </c>
      <c r="D76" s="16">
        <v>-23</v>
      </c>
      <c r="E76" s="23">
        <v>7.5796190584848933E-3</v>
      </c>
      <c r="F76" s="16">
        <f t="shared" si="9"/>
        <v>-5.5</v>
      </c>
      <c r="G76" s="14">
        <f t="shared" si="11"/>
        <v>-14.25</v>
      </c>
      <c r="H76" s="16">
        <f t="shared" si="10"/>
        <v>-3.257579619058486</v>
      </c>
      <c r="I76" s="16">
        <f t="shared" si="12"/>
        <v>100</v>
      </c>
      <c r="J76" s="16">
        <f t="shared" si="13"/>
        <v>0.14290322580645209</v>
      </c>
      <c r="K76" s="16">
        <f t="shared" si="14"/>
        <v>51</v>
      </c>
      <c r="L76" s="16">
        <f t="shared" si="15"/>
        <v>75.5</v>
      </c>
      <c r="M76" s="16">
        <f t="shared" si="16"/>
        <v>-26.64290322580645</v>
      </c>
    </row>
    <row r="77" spans="1:13">
      <c r="A77" s="22">
        <v>2010</v>
      </c>
      <c r="B77" s="22">
        <v>1</v>
      </c>
      <c r="C77" s="16">
        <v>14.765274573845726</v>
      </c>
      <c r="D77" s="16">
        <v>8</v>
      </c>
      <c r="E77" s="23">
        <v>-9.8397357802250951E-3</v>
      </c>
      <c r="F77" s="16">
        <f t="shared" si="9"/>
        <v>4.5</v>
      </c>
      <c r="G77" s="14">
        <f t="shared" si="11"/>
        <v>6.25</v>
      </c>
      <c r="H77" s="16">
        <f t="shared" si="10"/>
        <v>-2.7401602642197744</v>
      </c>
      <c r="I77" s="16">
        <f t="shared" si="12"/>
        <v>131</v>
      </c>
      <c r="J77" s="16">
        <f t="shared" si="13"/>
        <v>0.12548387096774211</v>
      </c>
      <c r="K77" s="16">
        <f t="shared" si="14"/>
        <v>61</v>
      </c>
      <c r="L77" s="16">
        <f t="shared" si="15"/>
        <v>96</v>
      </c>
      <c r="M77" s="16">
        <f t="shared" si="16"/>
        <v>-26.125483870967741</v>
      </c>
    </row>
    <row r="78" spans="1:13">
      <c r="A78" s="22">
        <v>2010</v>
      </c>
      <c r="B78" s="22">
        <v>2</v>
      </c>
      <c r="C78" s="16">
        <v>13.269416145565444</v>
      </c>
      <c r="D78" s="16">
        <v>28</v>
      </c>
      <c r="E78" s="23">
        <v>-2.7961855595893093E-2</v>
      </c>
      <c r="F78" s="16">
        <f t="shared" si="9"/>
        <v>15</v>
      </c>
      <c r="G78" s="14">
        <f t="shared" si="11"/>
        <v>21.5</v>
      </c>
      <c r="H78" s="16">
        <f t="shared" si="10"/>
        <v>-8.472038144404106</v>
      </c>
      <c r="I78" s="16">
        <f t="shared" si="12"/>
        <v>151</v>
      </c>
      <c r="J78" s="16">
        <f t="shared" si="13"/>
        <v>0.10736175115207411</v>
      </c>
      <c r="K78" s="16">
        <f t="shared" si="14"/>
        <v>71.5</v>
      </c>
      <c r="L78" s="16">
        <f t="shared" si="15"/>
        <v>111.25</v>
      </c>
      <c r="M78" s="16">
        <f t="shared" si="16"/>
        <v>-31.857361751152069</v>
      </c>
    </row>
    <row r="79" spans="1:13">
      <c r="A79" s="22">
        <v>2010</v>
      </c>
      <c r="B79" s="22">
        <v>3</v>
      </c>
      <c r="C79" s="16">
        <v>13.850939579314693</v>
      </c>
      <c r="D79" s="16">
        <v>53</v>
      </c>
      <c r="E79" s="23">
        <v>-4.1452639006032105E-2</v>
      </c>
      <c r="F79" s="16">
        <f t="shared" si="9"/>
        <v>28</v>
      </c>
      <c r="G79" s="14">
        <f t="shared" si="11"/>
        <v>40.5</v>
      </c>
      <c r="H79" s="16">
        <f t="shared" si="10"/>
        <v>-15.458547360993968</v>
      </c>
      <c r="I79" s="16">
        <f t="shared" si="12"/>
        <v>176</v>
      </c>
      <c r="J79" s="16">
        <f t="shared" si="13"/>
        <v>9.3870967741935096E-2</v>
      </c>
      <c r="K79" s="16">
        <f t="shared" si="14"/>
        <v>84.5</v>
      </c>
      <c r="L79" s="16">
        <f t="shared" si="15"/>
        <v>130.25</v>
      </c>
      <c r="M79" s="16">
        <f t="shared" si="16"/>
        <v>-38.843870967741935</v>
      </c>
    </row>
    <row r="80" spans="1:13">
      <c r="A80" s="22">
        <v>2010</v>
      </c>
      <c r="B80" s="22">
        <v>4</v>
      </c>
      <c r="C80" s="16">
        <v>16.010826822280542</v>
      </c>
      <c r="D80" s="16">
        <v>39</v>
      </c>
      <c r="E80" s="23">
        <v>-4.0033284167322103E-2</v>
      </c>
      <c r="F80" s="16">
        <f t="shared" si="9"/>
        <v>21.5</v>
      </c>
      <c r="G80" s="14">
        <f t="shared" si="11"/>
        <v>30.25</v>
      </c>
      <c r="H80" s="16">
        <f t="shared" si="10"/>
        <v>-12.709966715832678</v>
      </c>
      <c r="I80" s="16">
        <f t="shared" si="12"/>
        <v>162</v>
      </c>
      <c r="J80" s="16">
        <f t="shared" si="13"/>
        <v>9.5290322580645098E-2</v>
      </c>
      <c r="K80" s="16">
        <f t="shared" si="14"/>
        <v>78</v>
      </c>
      <c r="L80" s="16">
        <f t="shared" si="15"/>
        <v>120</v>
      </c>
      <c r="M80" s="16">
        <f t="shared" si="16"/>
        <v>-36.095290322580638</v>
      </c>
    </row>
    <row r="81" spans="1:13">
      <c r="A81" s="22">
        <v>2010</v>
      </c>
      <c r="B81" s="22">
        <v>5</v>
      </c>
      <c r="C81" s="16">
        <v>25.329550524170486</v>
      </c>
      <c r="D81" s="16">
        <v>46</v>
      </c>
      <c r="E81" s="23">
        <v>-1.3388122876999087E-2</v>
      </c>
      <c r="F81" s="16">
        <f t="shared" si="9"/>
        <v>25.5</v>
      </c>
      <c r="G81" s="14">
        <f t="shared" si="11"/>
        <v>35.75</v>
      </c>
      <c r="H81" s="16">
        <f t="shared" si="10"/>
        <v>-15.236611877123003</v>
      </c>
      <c r="I81" s="16">
        <f t="shared" si="12"/>
        <v>169</v>
      </c>
      <c r="J81" s="16">
        <f t="shared" si="13"/>
        <v>0.12193548387096811</v>
      </c>
      <c r="K81" s="16">
        <f t="shared" si="14"/>
        <v>82</v>
      </c>
      <c r="L81" s="16">
        <f t="shared" si="15"/>
        <v>125.5</v>
      </c>
      <c r="M81" s="16">
        <f t="shared" si="16"/>
        <v>-38.621935483870971</v>
      </c>
    </row>
    <row r="82" spans="1:13">
      <c r="A82" s="22">
        <v>2010</v>
      </c>
      <c r="B82" s="22">
        <v>6</v>
      </c>
      <c r="C82" s="16">
        <v>40.499380468307841</v>
      </c>
      <c r="D82" s="16">
        <v>62</v>
      </c>
      <c r="E82" s="23">
        <v>4.4966715832677917E-2</v>
      </c>
      <c r="F82" s="16">
        <f t="shared" si="9"/>
        <v>34</v>
      </c>
      <c r="G82" s="14">
        <f t="shared" si="11"/>
        <v>48</v>
      </c>
      <c r="H82" s="16">
        <f t="shared" si="10"/>
        <v>-20.044966715832679</v>
      </c>
      <c r="I82" s="16">
        <f t="shared" si="12"/>
        <v>185</v>
      </c>
      <c r="J82" s="16">
        <f t="shared" si="13"/>
        <v>0.18029032258064512</v>
      </c>
      <c r="K82" s="16">
        <f t="shared" si="14"/>
        <v>90.5</v>
      </c>
      <c r="L82" s="16">
        <f t="shared" si="15"/>
        <v>137.75</v>
      </c>
      <c r="M82" s="16">
        <f t="shared" si="16"/>
        <v>-43.430290322580646</v>
      </c>
    </row>
    <row r="83" spans="1:13">
      <c r="A83" s="22">
        <v>2010</v>
      </c>
      <c r="B83" s="22">
        <v>7</v>
      </c>
      <c r="C83" s="16">
        <v>23.253762969018958</v>
      </c>
      <c r="D83" s="16">
        <v>2</v>
      </c>
      <c r="E83" s="23">
        <v>5.1450586800419917E-2</v>
      </c>
      <c r="F83" s="16">
        <f t="shared" si="9"/>
        <v>4.5</v>
      </c>
      <c r="G83" s="14">
        <f t="shared" si="11"/>
        <v>3.25</v>
      </c>
      <c r="H83" s="16">
        <f t="shared" si="10"/>
        <v>-5.8014505868004198</v>
      </c>
      <c r="I83" s="16">
        <f t="shared" si="12"/>
        <v>125</v>
      </c>
      <c r="J83" s="16">
        <f t="shared" si="13"/>
        <v>0.18677419354838712</v>
      </c>
      <c r="K83" s="16">
        <f t="shared" si="14"/>
        <v>61</v>
      </c>
      <c r="L83" s="16">
        <f t="shared" si="15"/>
        <v>93</v>
      </c>
      <c r="M83" s="16">
        <f t="shared" si="16"/>
        <v>-29.186774193548388</v>
      </c>
    </row>
    <row r="84" spans="1:13">
      <c r="A84" s="22">
        <v>2010</v>
      </c>
      <c r="B84" s="22">
        <v>8</v>
      </c>
      <c r="C84" s="16">
        <v>15.518983150418602</v>
      </c>
      <c r="D84" s="16">
        <v>-59</v>
      </c>
      <c r="E84" s="23">
        <v>4.0482844864935918E-2</v>
      </c>
      <c r="F84" s="16">
        <f t="shared" si="9"/>
        <v>-25.5</v>
      </c>
      <c r="G84" s="14">
        <f t="shared" si="11"/>
        <v>-42.25</v>
      </c>
      <c r="H84" s="16">
        <f t="shared" si="10"/>
        <v>8.7095171551350674</v>
      </c>
      <c r="I84" s="16">
        <f t="shared" si="12"/>
        <v>64</v>
      </c>
      <c r="J84" s="16">
        <f t="shared" si="13"/>
        <v>0.17580645161290312</v>
      </c>
      <c r="K84" s="16">
        <f t="shared" si="14"/>
        <v>31</v>
      </c>
      <c r="L84" s="16">
        <f t="shared" si="15"/>
        <v>47.5</v>
      </c>
      <c r="M84" s="16">
        <f t="shared" si="16"/>
        <v>-14.6758064516129</v>
      </c>
    </row>
    <row r="85" spans="1:13">
      <c r="A85" s="22">
        <v>2010</v>
      </c>
      <c r="B85" s="22">
        <v>9</v>
      </c>
      <c r="C85" s="16">
        <v>10.526012585252849</v>
      </c>
      <c r="D85" s="16">
        <v>-70</v>
      </c>
      <c r="E85" s="23">
        <v>2.2633382499344906E-2</v>
      </c>
      <c r="F85" s="16">
        <f t="shared" si="9"/>
        <v>-30.5</v>
      </c>
      <c r="G85" s="14">
        <f t="shared" si="11"/>
        <v>-50.25</v>
      </c>
      <c r="H85" s="16">
        <f t="shared" si="10"/>
        <v>10.72736661750065</v>
      </c>
      <c r="I85" s="16">
        <f t="shared" si="12"/>
        <v>53</v>
      </c>
      <c r="J85" s="16">
        <f t="shared" si="13"/>
        <v>0.15795698924731211</v>
      </c>
      <c r="K85" s="16">
        <f t="shared" si="14"/>
        <v>26</v>
      </c>
      <c r="L85" s="16">
        <f t="shared" si="15"/>
        <v>39.5</v>
      </c>
      <c r="M85" s="16">
        <f t="shared" si="16"/>
        <v>-12.65795698924731</v>
      </c>
    </row>
    <row r="86" spans="1:13">
      <c r="A86" s="22">
        <v>2010</v>
      </c>
      <c r="B86" s="22">
        <v>10</v>
      </c>
      <c r="C86" s="16">
        <v>12.837757558347874</v>
      </c>
      <c r="D86" s="16">
        <v>-70</v>
      </c>
      <c r="E86" s="23">
        <v>5.3215545423558885E-3</v>
      </c>
      <c r="F86" s="16">
        <f t="shared" si="9"/>
        <v>-30</v>
      </c>
      <c r="G86" s="14">
        <f t="shared" si="11"/>
        <v>-50</v>
      </c>
      <c r="H86" s="16">
        <f t="shared" si="10"/>
        <v>9.9946784454576374</v>
      </c>
      <c r="I86" s="16">
        <f t="shared" si="12"/>
        <v>53</v>
      </c>
      <c r="J86" s="16">
        <f t="shared" si="13"/>
        <v>0.14064516129032309</v>
      </c>
      <c r="K86" s="16">
        <f t="shared" si="14"/>
        <v>26.5</v>
      </c>
      <c r="L86" s="16">
        <f t="shared" si="15"/>
        <v>39.75</v>
      </c>
      <c r="M86" s="16">
        <f t="shared" si="16"/>
        <v>-13.390645161290323</v>
      </c>
    </row>
    <row r="87" spans="1:13">
      <c r="A87" s="22">
        <v>2010</v>
      </c>
      <c r="B87" s="22">
        <v>11</v>
      </c>
      <c r="C87" s="16">
        <v>15.102071901822498</v>
      </c>
      <c r="D87" s="16">
        <v>-49</v>
      </c>
      <c r="E87" s="23">
        <v>5.9667158326779102E-3</v>
      </c>
      <c r="F87" s="16">
        <f t="shared" si="9"/>
        <v>-19</v>
      </c>
      <c r="G87" s="14">
        <f t="shared" si="11"/>
        <v>-34</v>
      </c>
      <c r="H87" s="16">
        <f t="shared" si="10"/>
        <v>3.9940332841673225</v>
      </c>
      <c r="I87" s="16">
        <f t="shared" si="12"/>
        <v>74</v>
      </c>
      <c r="J87" s="16">
        <f t="shared" si="13"/>
        <v>0.14129032258064511</v>
      </c>
      <c r="K87" s="16">
        <f t="shared" si="14"/>
        <v>37.5</v>
      </c>
      <c r="L87" s="16">
        <f t="shared" si="15"/>
        <v>55.75</v>
      </c>
      <c r="M87" s="16">
        <f t="shared" si="16"/>
        <v>-19.391290322580645</v>
      </c>
    </row>
    <row r="88" spans="1:13">
      <c r="A88" s="22">
        <v>2010</v>
      </c>
      <c r="B88" s="22">
        <v>12</v>
      </c>
      <c r="C88" s="16">
        <v>17.397076652698566</v>
      </c>
      <c r="D88" s="16">
        <v>-1</v>
      </c>
      <c r="E88" s="23">
        <v>5.9667158326779102E-3</v>
      </c>
      <c r="F88" s="16">
        <f t="shared" si="9"/>
        <v>5.5</v>
      </c>
      <c r="G88" s="14">
        <f t="shared" si="11"/>
        <v>2.25</v>
      </c>
      <c r="H88" s="16">
        <f t="shared" si="10"/>
        <v>-8.7559667158326775</v>
      </c>
      <c r="I88" s="16">
        <f t="shared" si="12"/>
        <v>122</v>
      </c>
      <c r="J88" s="16">
        <f t="shared" si="13"/>
        <v>0.14129032258064511</v>
      </c>
      <c r="K88" s="16">
        <f t="shared" si="14"/>
        <v>62</v>
      </c>
      <c r="L88" s="16">
        <f t="shared" si="15"/>
        <v>92</v>
      </c>
      <c r="M88" s="16">
        <f t="shared" si="16"/>
        <v>-32.141290322580645</v>
      </c>
    </row>
    <row r="89" spans="1:13">
      <c r="A89" s="22">
        <v>2011</v>
      </c>
      <c r="B89" s="22">
        <v>1</v>
      </c>
      <c r="C89" s="16">
        <v>25.230703497734705</v>
      </c>
      <c r="D89" s="16">
        <f>AVERAGE(D88,D90)</f>
        <v>45</v>
      </c>
      <c r="E89" s="23">
        <v>-8.0747771570910398E-4</v>
      </c>
      <c r="F89" s="16">
        <f t="shared" si="9"/>
        <v>23</v>
      </c>
      <c r="G89" s="14">
        <f t="shared" si="11"/>
        <v>34</v>
      </c>
      <c r="H89" s="16">
        <f t="shared" si="10"/>
        <v>-11.999192522284289</v>
      </c>
      <c r="I89" s="16">
        <f t="shared" si="12"/>
        <v>168</v>
      </c>
      <c r="J89" s="16">
        <f t="shared" si="13"/>
        <v>0.1345161290322581</v>
      </c>
      <c r="K89" s="16">
        <f t="shared" si="14"/>
        <v>79.5</v>
      </c>
      <c r="L89" s="16">
        <f t="shared" si="15"/>
        <v>123.75</v>
      </c>
      <c r="M89" s="16">
        <f t="shared" si="16"/>
        <v>-35.384516129032249</v>
      </c>
    </row>
    <row r="90" spans="1:13">
      <c r="A90" s="22">
        <v>2011</v>
      </c>
      <c r="B90" s="22">
        <v>2</v>
      </c>
      <c r="C90" s="16">
        <v>24.027798958286294</v>
      </c>
      <c r="D90" s="16">
        <v>91</v>
      </c>
      <c r="E90" s="23">
        <v>-2.3318998453036088E-2</v>
      </c>
      <c r="F90" s="16">
        <f t="shared" si="9"/>
        <v>46.5</v>
      </c>
      <c r="G90" s="14">
        <f t="shared" si="11"/>
        <v>68.75</v>
      </c>
      <c r="H90" s="16">
        <f t="shared" si="10"/>
        <v>-24.226681001546964</v>
      </c>
      <c r="I90" s="16">
        <f t="shared" si="12"/>
        <v>214</v>
      </c>
      <c r="J90" s="16">
        <f t="shared" si="13"/>
        <v>0.11200460829493111</v>
      </c>
      <c r="K90" s="16">
        <f t="shared" si="14"/>
        <v>103</v>
      </c>
      <c r="L90" s="16">
        <f t="shared" si="15"/>
        <v>158.5</v>
      </c>
      <c r="M90" s="16">
        <f t="shared" si="16"/>
        <v>-47.612004608294939</v>
      </c>
    </row>
    <row r="91" spans="1:13">
      <c r="A91" s="22">
        <v>2011</v>
      </c>
      <c r="B91" s="22">
        <v>3</v>
      </c>
      <c r="C91" s="16">
        <v>28.28260543893963</v>
      </c>
      <c r="D91" s="16">
        <v>132</v>
      </c>
      <c r="E91" s="23">
        <v>-6.7904251909257113E-2</v>
      </c>
      <c r="F91" s="16">
        <f t="shared" si="9"/>
        <v>67.5</v>
      </c>
      <c r="G91" s="14">
        <f t="shared" si="11"/>
        <v>99.75</v>
      </c>
      <c r="H91" s="16">
        <f t="shared" si="10"/>
        <v>-35.182095748090745</v>
      </c>
      <c r="I91" s="16">
        <f t="shared" si="12"/>
        <v>255</v>
      </c>
      <c r="J91" s="16">
        <f t="shared" si="13"/>
        <v>6.7419354838710088E-2</v>
      </c>
      <c r="K91" s="16">
        <f t="shared" si="14"/>
        <v>124</v>
      </c>
      <c r="L91" s="16">
        <f t="shared" si="15"/>
        <v>189.5</v>
      </c>
      <c r="M91" s="16">
        <f t="shared" si="16"/>
        <v>-58.567419354838705</v>
      </c>
    </row>
    <row r="92" spans="1:13">
      <c r="A92" s="22">
        <v>2011</v>
      </c>
      <c r="B92" s="22">
        <v>4</v>
      </c>
      <c r="C92" s="16">
        <v>36.039306977112446</v>
      </c>
      <c r="D92" s="16">
        <v>166</v>
      </c>
      <c r="E92" s="23">
        <v>-0.1243666175006554</v>
      </c>
      <c r="F92" s="16">
        <f t="shared" si="9"/>
        <v>85</v>
      </c>
      <c r="G92" s="14">
        <f t="shared" si="11"/>
        <v>125.5</v>
      </c>
      <c r="H92" s="16">
        <f t="shared" si="10"/>
        <v>-44.375633382499331</v>
      </c>
      <c r="I92" s="16">
        <f t="shared" si="12"/>
        <v>289</v>
      </c>
      <c r="J92" s="16">
        <f t="shared" si="13"/>
        <v>1.0956989247311796E-2</v>
      </c>
      <c r="K92" s="16">
        <f t="shared" si="14"/>
        <v>141.5</v>
      </c>
      <c r="L92" s="16">
        <f t="shared" si="15"/>
        <v>215.25</v>
      </c>
      <c r="M92" s="16">
        <f t="shared" si="16"/>
        <v>-67.76095698924729</v>
      </c>
    </row>
    <row r="93" spans="1:13">
      <c r="A93" s="22">
        <v>2011</v>
      </c>
      <c r="B93" s="22">
        <v>5</v>
      </c>
      <c r="C93" s="16">
        <v>48.892210450801279</v>
      </c>
      <c r="D93" s="16">
        <v>173</v>
      </c>
      <c r="E93" s="23">
        <v>-0.1353236067479672</v>
      </c>
      <c r="F93" s="16">
        <f t="shared" si="9"/>
        <v>89</v>
      </c>
      <c r="G93" s="14">
        <f t="shared" si="11"/>
        <v>131</v>
      </c>
      <c r="H93" s="16">
        <f t="shared" si="10"/>
        <v>-46.86467639325204</v>
      </c>
      <c r="I93" s="16">
        <f t="shared" si="12"/>
        <v>296</v>
      </c>
      <c r="J93" s="16">
        <f t="shared" si="13"/>
        <v>0</v>
      </c>
      <c r="K93" s="16">
        <f t="shared" si="14"/>
        <v>145.5</v>
      </c>
      <c r="L93" s="16">
        <f t="shared" si="15"/>
        <v>220.75</v>
      </c>
      <c r="M93" s="16">
        <f t="shared" si="16"/>
        <v>-70.25</v>
      </c>
    </row>
    <row r="94" spans="1:13">
      <c r="A94" s="22">
        <v>2011</v>
      </c>
      <c r="B94" s="22">
        <v>6</v>
      </c>
      <c r="C94" s="16">
        <v>58.279887925164587</v>
      </c>
      <c r="D94" s="16">
        <f>AVERAGE(D93,D95)</f>
        <v>120</v>
      </c>
      <c r="E94" s="23">
        <v>-4.73666175006551E-2</v>
      </c>
      <c r="F94" s="16">
        <f t="shared" si="9"/>
        <v>63</v>
      </c>
      <c r="G94" s="14">
        <f t="shared" si="11"/>
        <v>91.5</v>
      </c>
      <c r="H94" s="16">
        <f t="shared" si="10"/>
        <v>-34.452633382499343</v>
      </c>
      <c r="I94" s="16">
        <f t="shared" si="12"/>
        <v>243</v>
      </c>
      <c r="J94" s="16">
        <f t="shared" si="13"/>
        <v>8.7956989247312101E-2</v>
      </c>
      <c r="K94" s="16">
        <f t="shared" si="14"/>
        <v>119.5</v>
      </c>
      <c r="L94" s="16">
        <f t="shared" si="15"/>
        <v>181.25</v>
      </c>
      <c r="M94" s="16">
        <f t="shared" si="16"/>
        <v>-57.837956989247317</v>
      </c>
    </row>
    <row r="95" spans="1:13">
      <c r="A95" s="22">
        <v>2011</v>
      </c>
      <c r="B95" s="22">
        <v>7</v>
      </c>
      <c r="C95" s="16">
        <v>40.700263134935419</v>
      </c>
      <c r="D95" s="16">
        <v>67</v>
      </c>
      <c r="E95" s="23">
        <v>4.9837683574613878E-2</v>
      </c>
      <c r="F95" s="16">
        <f t="shared" si="9"/>
        <v>37</v>
      </c>
      <c r="G95" s="14">
        <f t="shared" si="11"/>
        <v>52</v>
      </c>
      <c r="H95" s="16">
        <f t="shared" si="10"/>
        <v>-22.049837683574609</v>
      </c>
      <c r="I95" s="16">
        <f t="shared" si="12"/>
        <v>190</v>
      </c>
      <c r="J95" s="16">
        <f t="shared" si="13"/>
        <v>0.18516129032258108</v>
      </c>
      <c r="K95" s="16">
        <f t="shared" si="14"/>
        <v>93.5</v>
      </c>
      <c r="L95" s="16">
        <f t="shared" si="15"/>
        <v>141.75</v>
      </c>
      <c r="M95" s="16">
        <f t="shared" si="16"/>
        <v>-45.435161290322583</v>
      </c>
    </row>
    <row r="96" spans="1:13">
      <c r="A96" s="22">
        <v>2011</v>
      </c>
      <c r="B96" s="22">
        <v>8</v>
      </c>
      <c r="C96" s="16">
        <v>24.588197825902085</v>
      </c>
      <c r="D96" s="16">
        <v>13</v>
      </c>
      <c r="E96" s="23">
        <v>6.4353812606871896E-2</v>
      </c>
      <c r="F96" s="16">
        <f t="shared" si="9"/>
        <v>10.5</v>
      </c>
      <c r="G96" s="14">
        <f t="shared" si="11"/>
        <v>11.75</v>
      </c>
      <c r="H96" s="16">
        <f t="shared" si="10"/>
        <v>-9.3143538126068712</v>
      </c>
      <c r="I96" s="16">
        <f t="shared" si="12"/>
        <v>136</v>
      </c>
      <c r="J96" s="16">
        <f t="shared" si="13"/>
        <v>0.1996774193548391</v>
      </c>
      <c r="K96" s="16">
        <f t="shared" si="14"/>
        <v>67</v>
      </c>
      <c r="L96" s="16">
        <f t="shared" si="15"/>
        <v>101.5</v>
      </c>
      <c r="M96" s="16">
        <f t="shared" si="16"/>
        <v>-32.699677419354828</v>
      </c>
    </row>
    <row r="97" spans="1:13">
      <c r="A97" s="22">
        <v>2011</v>
      </c>
      <c r="B97" s="22">
        <v>9</v>
      </c>
      <c r="C97" s="16">
        <v>14.707480949518349</v>
      </c>
      <c r="D97" s="16">
        <v>-62</v>
      </c>
      <c r="E97" s="23">
        <v>4.9966715832677921E-2</v>
      </c>
      <c r="F97" s="16">
        <f t="shared" si="9"/>
        <v>-26.5</v>
      </c>
      <c r="G97" s="14">
        <f t="shared" si="11"/>
        <v>-44.25</v>
      </c>
      <c r="H97" s="16">
        <f t="shared" si="10"/>
        <v>8.7000332841673256</v>
      </c>
      <c r="I97" s="16">
        <f t="shared" si="12"/>
        <v>61</v>
      </c>
      <c r="J97" s="16">
        <f t="shared" si="13"/>
        <v>0.18529032258064512</v>
      </c>
      <c r="K97" s="16">
        <f t="shared" si="14"/>
        <v>30</v>
      </c>
      <c r="L97" s="16">
        <f t="shared" si="15"/>
        <v>45.5</v>
      </c>
      <c r="M97" s="16">
        <f t="shared" si="16"/>
        <v>-14.685290322580649</v>
      </c>
    </row>
    <row r="98" spans="1:13">
      <c r="A98" s="22">
        <v>2011</v>
      </c>
      <c r="B98" s="22">
        <v>10</v>
      </c>
      <c r="C98" s="16">
        <v>14.827053965368094</v>
      </c>
      <c r="D98" s="16">
        <v>-30</v>
      </c>
      <c r="E98" s="23">
        <v>3.6289296477838906E-2</v>
      </c>
      <c r="F98" s="16">
        <f t="shared" si="9"/>
        <v>-10</v>
      </c>
      <c r="G98" s="14">
        <f t="shared" si="11"/>
        <v>-20</v>
      </c>
      <c r="H98" s="16">
        <f t="shared" si="10"/>
        <v>-3.6289296477839628E-2</v>
      </c>
      <c r="I98" s="16">
        <f t="shared" si="12"/>
        <v>93</v>
      </c>
      <c r="J98" s="16">
        <f t="shared" si="13"/>
        <v>0.17161290322580611</v>
      </c>
      <c r="K98" s="16">
        <f t="shared" si="14"/>
        <v>46.5</v>
      </c>
      <c r="L98" s="16">
        <f t="shared" si="15"/>
        <v>69.75</v>
      </c>
      <c r="M98" s="16">
        <f t="shared" si="16"/>
        <v>-23.421612903225807</v>
      </c>
    </row>
    <row r="99" spans="1:13">
      <c r="A99" s="22">
        <v>2011</v>
      </c>
      <c r="B99" s="22">
        <v>11</v>
      </c>
      <c r="C99" s="16">
        <v>16.046698727035469</v>
      </c>
      <c r="D99" s="16">
        <v>-30</v>
      </c>
      <c r="E99" s="23">
        <v>3.2633382499344887E-2</v>
      </c>
      <c r="F99" s="16">
        <f t="shared" si="9"/>
        <v>-9.5</v>
      </c>
      <c r="G99" s="14">
        <f t="shared" si="11"/>
        <v>-19.75</v>
      </c>
      <c r="H99" s="16">
        <f t="shared" si="10"/>
        <v>-0.78263338249934478</v>
      </c>
      <c r="I99" s="16">
        <f t="shared" si="12"/>
        <v>93</v>
      </c>
      <c r="J99" s="16">
        <f t="shared" si="13"/>
        <v>0.16795698924731209</v>
      </c>
      <c r="K99" s="16">
        <f t="shared" si="14"/>
        <v>47</v>
      </c>
      <c r="L99" s="16">
        <f t="shared" si="15"/>
        <v>70</v>
      </c>
      <c r="M99" s="16">
        <f t="shared" si="16"/>
        <v>-24.167956989247315</v>
      </c>
    </row>
    <row r="100" spans="1:13">
      <c r="A100" s="22">
        <v>2011</v>
      </c>
      <c r="B100" s="22">
        <v>12</v>
      </c>
      <c r="C100" s="16">
        <v>17.434144287611979</v>
      </c>
      <c r="D100" s="16">
        <v>23</v>
      </c>
      <c r="E100" s="23">
        <v>2.0805425510096898E-2</v>
      </c>
      <c r="F100" s="16">
        <f t="shared" si="9"/>
        <v>17.5</v>
      </c>
      <c r="G100" s="14">
        <f t="shared" si="11"/>
        <v>20.25</v>
      </c>
      <c r="H100" s="16">
        <f t="shared" si="10"/>
        <v>-14.770805425510098</v>
      </c>
      <c r="I100" s="16">
        <f t="shared" si="12"/>
        <v>146</v>
      </c>
      <c r="J100" s="16">
        <f t="shared" si="13"/>
        <v>0.1561290322580641</v>
      </c>
      <c r="K100" s="16">
        <f t="shared" si="14"/>
        <v>74</v>
      </c>
      <c r="L100" s="16">
        <f t="shared" si="15"/>
        <v>110</v>
      </c>
      <c r="M100" s="16">
        <f t="shared" si="16"/>
        <v>-38.156129032258065</v>
      </c>
    </row>
    <row r="101" spans="1:13">
      <c r="A101" s="22">
        <v>2012</v>
      </c>
      <c r="B101" s="22">
        <v>1</v>
      </c>
      <c r="C101" s="16">
        <v>18.34847928214301</v>
      </c>
      <c r="D101" s="16">
        <v>52</v>
      </c>
      <c r="E101" s="23">
        <v>5.9667158326779102E-3</v>
      </c>
      <c r="F101" s="16">
        <f t="shared" si="9"/>
        <v>26.5</v>
      </c>
      <c r="G101" s="14">
        <f t="shared" si="11"/>
        <v>39.25</v>
      </c>
      <c r="H101" s="16">
        <f t="shared" si="10"/>
        <v>-13.755966715832677</v>
      </c>
      <c r="I101" s="16">
        <f t="shared" si="12"/>
        <v>175</v>
      </c>
      <c r="J101" s="16">
        <f t="shared" si="13"/>
        <v>0.14129032258064511</v>
      </c>
      <c r="K101" s="16">
        <f t="shared" si="14"/>
        <v>83</v>
      </c>
      <c r="L101" s="16">
        <f t="shared" si="15"/>
        <v>129</v>
      </c>
      <c r="M101" s="16">
        <f t="shared" si="16"/>
        <v>-37.141290322580659</v>
      </c>
    </row>
    <row r="102" spans="1:13">
      <c r="A102" s="22">
        <v>2012</v>
      </c>
      <c r="B102" s="22">
        <v>2</v>
      </c>
      <c r="C102" s="16">
        <v>16.182214811665176</v>
      </c>
      <c r="D102" s="16">
        <v>96</v>
      </c>
      <c r="E102" s="23">
        <v>-9.2056979604251132E-3</v>
      </c>
      <c r="F102" s="16">
        <f t="shared" si="9"/>
        <v>49</v>
      </c>
      <c r="G102" s="14">
        <f t="shared" si="11"/>
        <v>72.5</v>
      </c>
      <c r="H102" s="16">
        <f t="shared" si="10"/>
        <v>-25.490794302039575</v>
      </c>
      <c r="I102" s="16">
        <f t="shared" si="12"/>
        <v>219</v>
      </c>
      <c r="J102" s="16">
        <f t="shared" si="13"/>
        <v>0.12611790878754209</v>
      </c>
      <c r="K102" s="16">
        <f t="shared" si="14"/>
        <v>105.5</v>
      </c>
      <c r="L102" s="16">
        <f t="shared" si="15"/>
        <v>162.25</v>
      </c>
      <c r="M102" s="16">
        <f t="shared" si="16"/>
        <v>-48.876117908787535</v>
      </c>
    </row>
    <row r="103" spans="1:13">
      <c r="A103" s="22">
        <v>2012</v>
      </c>
      <c r="B103" s="22">
        <v>3</v>
      </c>
      <c r="C103" s="16">
        <v>25.786718021436005</v>
      </c>
      <c r="D103" s="16">
        <v>127</v>
      </c>
      <c r="E103" s="23">
        <v>-2.2420380941515106E-2</v>
      </c>
      <c r="F103" s="16">
        <f t="shared" si="9"/>
        <v>65</v>
      </c>
      <c r="G103" s="14">
        <f t="shared" si="11"/>
        <v>96</v>
      </c>
      <c r="H103" s="16">
        <f t="shared" si="10"/>
        <v>-33.977579619058488</v>
      </c>
      <c r="I103" s="16">
        <f t="shared" si="12"/>
        <v>250</v>
      </c>
      <c r="J103" s="16">
        <f t="shared" si="13"/>
        <v>0.1129032258064521</v>
      </c>
      <c r="K103" s="16">
        <f t="shared" si="14"/>
        <v>121.5</v>
      </c>
      <c r="L103" s="16">
        <f t="shared" si="15"/>
        <v>185.75</v>
      </c>
      <c r="M103" s="16">
        <f t="shared" si="16"/>
        <v>-57.362903225806463</v>
      </c>
    </row>
    <row r="104" spans="1:13">
      <c r="A104" s="22">
        <v>2012</v>
      </c>
      <c r="B104" s="22">
        <v>4</v>
      </c>
      <c r="C104" s="16">
        <v>40.104789516003692</v>
      </c>
      <c r="D104" s="16">
        <v>188</v>
      </c>
      <c r="E104" s="23">
        <v>-2.9366617500655112E-2</v>
      </c>
      <c r="F104" s="16">
        <f t="shared" si="9"/>
        <v>96</v>
      </c>
      <c r="G104" s="14">
        <f t="shared" si="11"/>
        <v>142</v>
      </c>
      <c r="H104" s="16">
        <f t="shared" si="10"/>
        <v>-49.970633382499358</v>
      </c>
      <c r="I104" s="16">
        <f t="shared" si="12"/>
        <v>311</v>
      </c>
      <c r="J104" s="16">
        <f t="shared" si="13"/>
        <v>0.10595698924731209</v>
      </c>
      <c r="K104" s="16">
        <f t="shared" si="14"/>
        <v>152.5</v>
      </c>
      <c r="L104" s="16">
        <f t="shared" si="15"/>
        <v>231.75</v>
      </c>
      <c r="M104" s="16">
        <f t="shared" si="16"/>
        <v>-73.355956989247318</v>
      </c>
    </row>
    <row r="105" spans="1:13">
      <c r="A105" s="22">
        <v>2012</v>
      </c>
      <c r="B105" s="22">
        <v>5</v>
      </c>
      <c r="C105" s="16">
        <v>44.258756086623762</v>
      </c>
      <c r="D105" s="16">
        <f>AVERAGE(D104,D106)</f>
        <v>158.5</v>
      </c>
      <c r="E105" s="23">
        <v>-1.775219651193094E-3</v>
      </c>
      <c r="F105" s="16">
        <f t="shared" si="9"/>
        <v>81.75</v>
      </c>
      <c r="G105" s="14">
        <f t="shared" si="11"/>
        <v>120.125</v>
      </c>
      <c r="H105" s="16">
        <f t="shared" si="10"/>
        <v>-43.373224780348806</v>
      </c>
      <c r="I105" s="16">
        <f t="shared" si="12"/>
        <v>281.5</v>
      </c>
      <c r="J105" s="16">
        <f t="shared" si="13"/>
        <v>0.13354838709677411</v>
      </c>
      <c r="K105" s="16">
        <f t="shared" si="14"/>
        <v>138.25</v>
      </c>
      <c r="L105" s="16">
        <f t="shared" si="15"/>
        <v>209.875</v>
      </c>
      <c r="M105" s="16">
        <f t="shared" si="16"/>
        <v>-66.758548387096766</v>
      </c>
    </row>
    <row r="106" spans="1:13">
      <c r="A106" s="22">
        <v>2012</v>
      </c>
      <c r="B106" s="22">
        <v>6</v>
      </c>
      <c r="C106" s="16">
        <v>42.185359991789213</v>
      </c>
      <c r="D106" s="16">
        <v>129</v>
      </c>
      <c r="E106" s="23">
        <v>5.3966715832677925E-2</v>
      </c>
      <c r="F106" s="16">
        <f t="shared" si="9"/>
        <v>67.5</v>
      </c>
      <c r="G106" s="14">
        <f t="shared" si="11"/>
        <v>98.25</v>
      </c>
      <c r="H106" s="16">
        <f t="shared" si="10"/>
        <v>-36.803966715832672</v>
      </c>
      <c r="I106" s="16">
        <f t="shared" si="12"/>
        <v>252</v>
      </c>
      <c r="J106" s="16">
        <f t="shared" si="13"/>
        <v>0.18929032258064513</v>
      </c>
      <c r="K106" s="16">
        <f t="shared" si="14"/>
        <v>124</v>
      </c>
      <c r="L106" s="16">
        <f t="shared" si="15"/>
        <v>188</v>
      </c>
      <c r="M106" s="16">
        <f t="shared" si="16"/>
        <v>-60.189290322580632</v>
      </c>
    </row>
    <row r="107" spans="1:13">
      <c r="A107" s="22">
        <v>2012</v>
      </c>
      <c r="B107" s="22">
        <v>7</v>
      </c>
      <c r="C107" s="16">
        <v>40.440789690541472</v>
      </c>
      <c r="D107" s="16">
        <v>43</v>
      </c>
      <c r="E107" s="23">
        <v>6.4353812606871896E-2</v>
      </c>
      <c r="F107" s="16">
        <f t="shared" si="9"/>
        <v>25</v>
      </c>
      <c r="G107" s="14">
        <f t="shared" si="11"/>
        <v>34</v>
      </c>
      <c r="H107" s="16">
        <f t="shared" si="10"/>
        <v>-16.064353812606875</v>
      </c>
      <c r="I107" s="16">
        <f t="shared" si="12"/>
        <v>166</v>
      </c>
      <c r="J107" s="16">
        <f t="shared" si="13"/>
        <v>0.1996774193548391</v>
      </c>
      <c r="K107" s="16">
        <f t="shared" si="14"/>
        <v>81.5</v>
      </c>
      <c r="L107" s="16">
        <f t="shared" si="15"/>
        <v>123.75</v>
      </c>
      <c r="M107" s="16">
        <f t="shared" si="16"/>
        <v>-39.449677419354828</v>
      </c>
    </row>
    <row r="108" spans="1:13">
      <c r="A108" s="22">
        <v>2012</v>
      </c>
      <c r="B108" s="22">
        <v>8</v>
      </c>
      <c r="C108" s="16">
        <v>25.082432958081029</v>
      </c>
      <c r="D108" s="16">
        <v>-4</v>
      </c>
      <c r="E108" s="23">
        <v>5.9837683574613887E-2</v>
      </c>
      <c r="F108" s="16">
        <f t="shared" si="9"/>
        <v>2</v>
      </c>
      <c r="G108" s="14">
        <f t="shared" si="11"/>
        <v>-1</v>
      </c>
      <c r="H108" s="16">
        <f t="shared" si="10"/>
        <v>-5.0598376835746137</v>
      </c>
      <c r="I108" s="16">
        <f t="shared" si="12"/>
        <v>119</v>
      </c>
      <c r="J108" s="16">
        <f t="shared" si="13"/>
        <v>0.19516129032258109</v>
      </c>
      <c r="K108" s="16">
        <f t="shared" si="14"/>
        <v>58.5</v>
      </c>
      <c r="L108" s="16">
        <f t="shared" si="15"/>
        <v>88.75</v>
      </c>
      <c r="M108" s="16">
        <f t="shared" si="16"/>
        <v>-28.445161290322588</v>
      </c>
    </row>
    <row r="109" spans="1:13">
      <c r="A109" s="22">
        <v>2012</v>
      </c>
      <c r="B109" s="22">
        <v>9</v>
      </c>
      <c r="C109" s="16">
        <v>14.109615870269636</v>
      </c>
      <c r="D109" s="16">
        <v>-42</v>
      </c>
      <c r="E109" s="23">
        <v>4.2633382499344896E-2</v>
      </c>
      <c r="F109" s="16">
        <f t="shared" si="9"/>
        <v>-16.5</v>
      </c>
      <c r="G109" s="14">
        <f t="shared" si="11"/>
        <v>-29.25</v>
      </c>
      <c r="H109" s="16">
        <f t="shared" si="10"/>
        <v>3.7073666175006537</v>
      </c>
      <c r="I109" s="16">
        <f t="shared" si="12"/>
        <v>81</v>
      </c>
      <c r="J109" s="16">
        <f t="shared" si="13"/>
        <v>0.1779569892473121</v>
      </c>
      <c r="K109" s="16">
        <f t="shared" si="14"/>
        <v>40</v>
      </c>
      <c r="L109" s="16">
        <f t="shared" si="15"/>
        <v>60.5</v>
      </c>
      <c r="M109" s="16">
        <f t="shared" si="16"/>
        <v>-19.677956989247306</v>
      </c>
    </row>
    <row r="110" spans="1:13">
      <c r="A110" s="29" t="s">
        <v>52</v>
      </c>
      <c r="B110" s="29"/>
      <c r="C110" s="30">
        <f>(STDEV(C2:C109))/(AVERAGE(C2:C109))</f>
        <v>0.45322192773999642</v>
      </c>
      <c r="D110" s="30">
        <f t="shared" ref="D110:H110" si="17">(STDEV(D2:D109))/(AVERAGE(D2:D109))</f>
        <v>6.6428292443074044</v>
      </c>
      <c r="E110" s="30">
        <f t="shared" si="17"/>
        <v>25.88981521581119</v>
      </c>
      <c r="F110" s="30">
        <f t="shared" si="17"/>
        <v>4.0567593368539052</v>
      </c>
      <c r="G110" s="30">
        <f t="shared" si="17"/>
        <v>5.4984232372558566</v>
      </c>
      <c r="H110" s="30">
        <f t="shared" si="17"/>
        <v>-2.1876504346474941</v>
      </c>
      <c r="I110" s="16">
        <f t="shared" si="12"/>
        <v>129.64282924430739</v>
      </c>
      <c r="J110" s="16">
        <f t="shared" si="13"/>
        <v>26.025138822559157</v>
      </c>
      <c r="K110" s="16">
        <f t="shared" si="14"/>
        <v>60.556759336853908</v>
      </c>
      <c r="L110" s="16">
        <f t="shared" si="15"/>
        <v>95.248423237255849</v>
      </c>
      <c r="M110" s="16">
        <f t="shared" si="16"/>
        <v>-52.187492152361521</v>
      </c>
    </row>
    <row r="111" spans="1:13">
      <c r="C111" s="31">
        <f>(STDEV(C2:C109))</f>
        <v>9.6935801175872029</v>
      </c>
      <c r="D111" s="31">
        <f t="shared" ref="D111:H111" si="18">(STDEV(D2:D109))</f>
        <v>73.716952308355772</v>
      </c>
      <c r="E111" s="31">
        <f t="shared" si="18"/>
        <v>4.1279066318512858E-2</v>
      </c>
      <c r="F111" s="31">
        <f t="shared" si="18"/>
        <v>35.693847776346509</v>
      </c>
      <c r="G111" s="31">
        <f t="shared" si="18"/>
        <v>54.697856162284822</v>
      </c>
      <c r="H111" s="31">
        <f t="shared" si="18"/>
        <v>16.737494642362385</v>
      </c>
      <c r="I111" s="16">
        <f t="shared" si="12"/>
        <v>196.71695230835576</v>
      </c>
      <c r="J111" s="16">
        <f t="shared" si="13"/>
        <v>0.17660267306648006</v>
      </c>
      <c r="K111" s="16">
        <f t="shared" si="14"/>
        <v>92.193847776346502</v>
      </c>
      <c r="L111" s="16">
        <f t="shared" si="15"/>
        <v>144.44785616228484</v>
      </c>
      <c r="M111" s="16">
        <f t="shared" si="16"/>
        <v>-40.101354303342049</v>
      </c>
    </row>
  </sheetData>
  <autoFilter ref="A1:H111"/>
  <pageMargins left="0.2" right="0.2" top="0.5" bottom="0.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H109"/>
  <sheetViews>
    <sheetView zoomScale="75" zoomScaleNormal="75" zoomScalePageLayoutView="75" workbookViewId="0">
      <pane xSplit="8" topLeftCell="I1" activePane="topRight" state="frozenSplit"/>
      <selection pane="topRight" activeCell="N27" sqref="N27"/>
    </sheetView>
  </sheetViews>
  <sheetFormatPr defaultColWidth="8.85546875" defaultRowHeight="15"/>
  <cols>
    <col min="1" max="1" width="8.42578125" style="54" bestFit="1" customWidth="1"/>
    <col min="2" max="2" width="5.85546875" style="54" bestFit="1" customWidth="1"/>
    <col min="3" max="3" width="8" style="54" bestFit="1" customWidth="1"/>
    <col min="4" max="4" width="9.28515625" style="54" bestFit="1" customWidth="1"/>
    <col min="5" max="5" width="7.28515625" style="54" bestFit="1" customWidth="1"/>
    <col min="6" max="6" width="7.140625" style="54" bestFit="1" customWidth="1"/>
    <col min="7" max="7" width="8" style="54" bestFit="1" customWidth="1"/>
    <col min="8" max="8" width="7" style="54" bestFit="1" customWidth="1"/>
    <col min="9" max="16384" width="8.85546875" style="22"/>
  </cols>
  <sheetData>
    <row r="1" spans="1:8" ht="30">
      <c r="A1" s="57" t="s">
        <v>25</v>
      </c>
      <c r="B1" s="55" t="s">
        <v>65</v>
      </c>
      <c r="C1" s="55" t="s">
        <v>66</v>
      </c>
      <c r="D1" s="55" t="s">
        <v>67</v>
      </c>
      <c r="E1" s="55" t="s">
        <v>71</v>
      </c>
      <c r="F1" s="55" t="s">
        <v>68</v>
      </c>
      <c r="G1" s="55" t="s">
        <v>69</v>
      </c>
      <c r="H1" s="55" t="s">
        <v>70</v>
      </c>
    </row>
    <row r="2" spans="1:8">
      <c r="A2" s="58">
        <v>37895</v>
      </c>
      <c r="B2" s="56">
        <v>13.183722150873129</v>
      </c>
      <c r="C2" s="56">
        <v>-123</v>
      </c>
      <c r="D2" s="56">
        <v>-4.4864324234337687</v>
      </c>
      <c r="E2" s="56">
        <v>-69.740448887251773</v>
      </c>
      <c r="F2" s="59">
        <v>-65.254016463818004</v>
      </c>
      <c r="G2" s="59">
        <v>-53.187670828381343</v>
      </c>
      <c r="H2" s="65">
        <v>-7.1880284366883873E-2</v>
      </c>
    </row>
    <row r="3" spans="1:8">
      <c r="A3" s="58">
        <v>37926</v>
      </c>
      <c r="B3" s="56">
        <v>14.827053965368092</v>
      </c>
      <c r="C3" s="56">
        <v>-88</v>
      </c>
      <c r="D3" s="56">
        <v>-3.6269839787827465</v>
      </c>
      <c r="E3" s="56">
        <v>-46.400320372677257</v>
      </c>
      <c r="F3" s="59">
        <v>-42.77333639389451</v>
      </c>
      <c r="G3" s="59">
        <v>-41.524631601020374</v>
      </c>
      <c r="H3" s="65">
        <v>-7.5048026302366955E-2</v>
      </c>
    </row>
    <row r="4" spans="1:8">
      <c r="A4" s="58">
        <v>37956</v>
      </c>
      <c r="B4" s="56">
        <v>17.495923679134346</v>
      </c>
      <c r="C4" s="56">
        <v>-35</v>
      </c>
      <c r="D4" s="56">
        <v>-2.8973506995264664</v>
      </c>
      <c r="E4" s="56">
        <v>-29.930363688154976</v>
      </c>
      <c r="F4" s="59">
        <v>-27.033012988628514</v>
      </c>
      <c r="G4" s="59">
        <v>-5.0277269952200747</v>
      </c>
      <c r="H4" s="65">
        <v>-4.1909316624948234E-2</v>
      </c>
    </row>
    <row r="5" spans="1:8">
      <c r="A5" s="58">
        <v>37987</v>
      </c>
      <c r="B5" s="56">
        <v>17.38472077439409</v>
      </c>
      <c r="C5" s="56">
        <v>14</v>
      </c>
      <c r="D5" s="56">
        <v>-6.5025240102704771</v>
      </c>
      <c r="E5" s="56">
        <v>-28.225263656766476</v>
      </c>
      <c r="F5" s="59">
        <v>-21.722739646495995</v>
      </c>
      <c r="G5" s="59">
        <v>42.380172973391424</v>
      </c>
      <c r="H5" s="65">
        <v>-0.15490931662494833</v>
      </c>
    </row>
    <row r="6" spans="1:8">
      <c r="A6" s="58">
        <v>38018</v>
      </c>
      <c r="B6" s="56">
        <v>15.133160885943433</v>
      </c>
      <c r="C6" s="56">
        <v>55</v>
      </c>
      <c r="D6" s="56">
        <v>-0.77926858225544038</v>
      </c>
      <c r="E6" s="56">
        <v>-12.055404282065924</v>
      </c>
      <c r="F6" s="59">
        <v>-11.276135699810482</v>
      </c>
      <c r="G6" s="59">
        <v>67.297393687678635</v>
      </c>
      <c r="H6" s="65">
        <v>-0.24198940561271209</v>
      </c>
    </row>
    <row r="7" spans="1:8">
      <c r="A7" s="58">
        <v>38047</v>
      </c>
      <c r="B7" s="56">
        <v>17.619482462179086</v>
      </c>
      <c r="C7" s="56">
        <v>62</v>
      </c>
      <c r="D7" s="56">
        <v>-9.5074636991004695</v>
      </c>
      <c r="E7" s="56">
        <v>2.0181421343685293</v>
      </c>
      <c r="F7" s="59">
        <v>11.525605833469001</v>
      </c>
      <c r="G7" s="59">
        <v>60.256283311288676</v>
      </c>
      <c r="H7" s="65">
        <v>-0.27442544565720584</v>
      </c>
    </row>
    <row r="8" spans="1:8">
      <c r="A8" s="58">
        <v>38078</v>
      </c>
      <c r="B8" s="56">
        <v>19.394743170828264</v>
      </c>
      <c r="C8" s="56">
        <v>34</v>
      </c>
      <c r="D8" s="56">
        <v>-13.703734439711791</v>
      </c>
      <c r="E8" s="56">
        <v>24.827453182774224</v>
      </c>
      <c r="F8" s="59">
        <v>38.531187622486016</v>
      </c>
      <c r="G8" s="59">
        <v>9.2486281768614766</v>
      </c>
      <c r="H8" s="65">
        <v>-7.6081359635700618E-2</v>
      </c>
    </row>
    <row r="9" spans="1:8">
      <c r="A9" s="58">
        <v>38108</v>
      </c>
      <c r="B9" s="56">
        <v>27.158220513232557</v>
      </c>
      <c r="C9" s="56">
        <v>17</v>
      </c>
      <c r="D9" s="56">
        <v>5.9336191507709408</v>
      </c>
      <c r="E9" s="56">
        <v>46.797649628710417</v>
      </c>
      <c r="F9" s="59">
        <v>40.86403047793948</v>
      </c>
      <c r="G9" s="59">
        <v>-29.856449989504828</v>
      </c>
      <c r="H9" s="65">
        <v>5.8800360794407425E-2</v>
      </c>
    </row>
    <row r="10" spans="1:8">
      <c r="A10" s="58">
        <v>38139</v>
      </c>
      <c r="B10" s="56">
        <v>26.593038724982769</v>
      </c>
      <c r="C10" s="56">
        <v>-2</v>
      </c>
      <c r="D10" s="56">
        <v>10.422414934179386</v>
      </c>
      <c r="E10" s="56">
        <v>43.472402615030404</v>
      </c>
      <c r="F10" s="59">
        <v>33.049987680851018</v>
      </c>
      <c r="G10" s="59">
        <v>-45.721287922061371</v>
      </c>
      <c r="H10" s="65">
        <v>0.24888530703096534</v>
      </c>
    </row>
    <row r="11" spans="1:8">
      <c r="A11" s="58">
        <v>38169</v>
      </c>
      <c r="B11" s="56">
        <v>18.126073472662494</v>
      </c>
      <c r="C11" s="56">
        <v>-50</v>
      </c>
      <c r="D11" s="56">
        <v>8.8673692738445524</v>
      </c>
      <c r="E11" s="56">
        <v>2.1727745877520501</v>
      </c>
      <c r="F11" s="59">
        <v>-6.6945946860925005</v>
      </c>
      <c r="G11" s="59">
        <v>-52.38222010983678</v>
      </c>
      <c r="H11" s="65">
        <v>0.20944552208472955</v>
      </c>
    </row>
    <row r="12" spans="1:8">
      <c r="A12" s="58">
        <v>38200</v>
      </c>
      <c r="B12" s="56">
        <v>16.013218282597542</v>
      </c>
      <c r="C12" s="56">
        <v>-103</v>
      </c>
      <c r="D12" s="56">
        <v>-4.7528346507430896</v>
      </c>
      <c r="E12" s="56">
        <v>-50.072239364912065</v>
      </c>
      <c r="F12" s="59">
        <v>-45.319404714168968</v>
      </c>
      <c r="G12" s="59">
        <v>-52.884302931366214</v>
      </c>
      <c r="H12" s="65">
        <v>-4.345770372172264E-2</v>
      </c>
    </row>
    <row r="13" spans="1:8">
      <c r="A13" s="58">
        <v>38231</v>
      </c>
      <c r="B13" s="56">
        <v>13.643281108455641</v>
      </c>
      <c r="C13" s="56">
        <v>-70</v>
      </c>
      <c r="D13" s="56">
        <v>10.983878626373404</v>
      </c>
      <c r="E13" s="56">
        <v>-16.530638864551612</v>
      </c>
      <c r="F13" s="59">
        <v>-27.514517490925016</v>
      </c>
      <c r="G13" s="59">
        <v>-53.374223109146023</v>
      </c>
      <c r="H13" s="65">
        <v>-9.5138026302366674E-2</v>
      </c>
    </row>
    <row r="14" spans="1:8">
      <c r="A14" s="58">
        <v>38261</v>
      </c>
      <c r="B14" s="56">
        <v>13.752092552878903</v>
      </c>
      <c r="C14" s="56">
        <v>-72</v>
      </c>
      <c r="D14" s="56">
        <v>7.9062042558080705</v>
      </c>
      <c r="E14" s="56">
        <v>-20.254145068002902</v>
      </c>
      <c r="F14" s="59">
        <v>-28.160349323810976</v>
      </c>
      <c r="G14" s="59">
        <v>-51.694913357307634</v>
      </c>
      <c r="H14" s="65">
        <v>-5.0941574689463032E-2</v>
      </c>
    </row>
    <row r="15" spans="1:8">
      <c r="A15" s="58">
        <v>38292</v>
      </c>
      <c r="B15" s="56">
        <v>14.85096856853804</v>
      </c>
      <c r="C15" s="56">
        <v>-45</v>
      </c>
      <c r="D15" s="56">
        <v>14.869365507110679</v>
      </c>
      <c r="E15" s="56">
        <v>-0.42545371206284188</v>
      </c>
      <c r="F15" s="59">
        <v>-15.294819219173519</v>
      </c>
      <c r="G15" s="59">
        <v>-44.578231594968123</v>
      </c>
      <c r="H15" s="65">
        <v>3.6853070309652569E-3</v>
      </c>
    </row>
    <row r="16" spans="1:8">
      <c r="A16" s="58">
        <v>38322</v>
      </c>
      <c r="B16" s="56">
        <v>19.052764345498002</v>
      </c>
      <c r="C16" s="56">
        <v>-25</v>
      </c>
      <c r="D16" s="56">
        <v>-1.136310565521498</v>
      </c>
      <c r="E16" s="56">
        <v>-3.6308375884215014</v>
      </c>
      <c r="F16" s="59">
        <v>-2.4945270229000016</v>
      </c>
      <c r="G16" s="59">
        <v>-21.423898256243874</v>
      </c>
      <c r="H16" s="65">
        <v>5.4735844665374955E-2</v>
      </c>
    </row>
    <row r="17" spans="1:8">
      <c r="A17" s="58">
        <v>38353</v>
      </c>
      <c r="B17" s="56">
        <v>18.422614551969858</v>
      </c>
      <c r="C17" s="56">
        <v>18</v>
      </c>
      <c r="D17" s="56">
        <v>4.7506250938303403</v>
      </c>
      <c r="E17" s="56">
        <v>12.293388596366842</v>
      </c>
      <c r="F17" s="59">
        <v>7.5427635025365021</v>
      </c>
      <c r="G17" s="59">
        <v>5.6142626557419746</v>
      </c>
      <c r="H17" s="65">
        <v>9.2348747891182414E-2</v>
      </c>
    </row>
    <row r="18" spans="1:8">
      <c r="A18" s="58">
        <v>38384</v>
      </c>
      <c r="B18" s="56">
        <v>16.238015552395055</v>
      </c>
      <c r="C18" s="56">
        <v>24</v>
      </c>
      <c r="D18" s="56">
        <v>-10.317570603653717</v>
      </c>
      <c r="E18" s="56">
        <v>13.371154154910261</v>
      </c>
      <c r="F18" s="59">
        <v>23.688724758563978</v>
      </c>
      <c r="G18" s="59">
        <v>10.502522442820677</v>
      </c>
      <c r="H18" s="65">
        <v>0.12632340226906136</v>
      </c>
    </row>
    <row r="19" spans="1:8">
      <c r="A19" s="58">
        <v>38412</v>
      </c>
      <c r="B19" s="56">
        <v>16.396250510036214</v>
      </c>
      <c r="C19" s="56">
        <v>18</v>
      </c>
      <c r="D19" s="56">
        <v>-21.211295055437201</v>
      </c>
      <c r="E19" s="56">
        <v>14.383482817063825</v>
      </c>
      <c r="F19" s="59">
        <v>35.594777872501027</v>
      </c>
      <c r="G19" s="59">
        <v>3.615136176980478</v>
      </c>
      <c r="H19" s="65">
        <v>1.3810059556975673E-3</v>
      </c>
    </row>
    <row r="20" spans="1:8">
      <c r="A20" s="58">
        <v>38443</v>
      </c>
      <c r="B20" s="56">
        <v>17.362001901382637</v>
      </c>
      <c r="C20" s="56">
        <v>45</v>
      </c>
      <c r="D20" s="56">
        <v>-5.4116747399459513</v>
      </c>
      <c r="E20" s="56">
        <v>48.009441709825538</v>
      </c>
      <c r="F20" s="59">
        <v>53.421116449771489</v>
      </c>
      <c r="G20" s="59">
        <v>-2.9526936835231723</v>
      </c>
      <c r="H20" s="65">
        <v>-5.6748026302367638E-2</v>
      </c>
    </row>
    <row r="21" spans="1:8">
      <c r="A21" s="58">
        <v>38473</v>
      </c>
      <c r="B21" s="56">
        <v>28.752128814509629</v>
      </c>
      <c r="C21" s="56">
        <v>30</v>
      </c>
      <c r="D21" s="56">
        <v>8.4336474253033167</v>
      </c>
      <c r="E21" s="56">
        <v>68.387736907072835</v>
      </c>
      <c r="F21" s="59">
        <v>59.954089481769529</v>
      </c>
      <c r="G21" s="59">
        <v>-38.42556952593177</v>
      </c>
      <c r="H21" s="65">
        <v>3.7832618858923306E-2</v>
      </c>
    </row>
    <row r="22" spans="1:8">
      <c r="A22" s="58">
        <v>38504</v>
      </c>
      <c r="B22" s="56">
        <v>23.340652693869771</v>
      </c>
      <c r="C22" s="56">
        <v>10</v>
      </c>
      <c r="D22" s="56">
        <v>-12.609471469266794</v>
      </c>
      <c r="E22" s="56">
        <v>61.011132504537734</v>
      </c>
      <c r="F22" s="59">
        <v>73.620603973804521</v>
      </c>
      <c r="G22" s="59">
        <v>-51.316384478235364</v>
      </c>
      <c r="H22" s="65">
        <v>0.30525197369763224</v>
      </c>
    </row>
    <row r="23" spans="1:8">
      <c r="A23" s="58">
        <v>38534</v>
      </c>
      <c r="B23" s="56">
        <v>21.733989937568722</v>
      </c>
      <c r="C23" s="56">
        <v>-44</v>
      </c>
      <c r="D23" s="56">
        <v>-31.826200700154963</v>
      </c>
      <c r="E23" s="56">
        <v>9.0965792437265218</v>
      </c>
      <c r="F23" s="59">
        <v>40.922779943881494</v>
      </c>
      <c r="G23" s="59">
        <v>-53.384089281940284</v>
      </c>
      <c r="H23" s="65">
        <v>0.28751003821376142</v>
      </c>
    </row>
    <row r="24" spans="1:8">
      <c r="A24" s="58">
        <v>38565</v>
      </c>
      <c r="B24" s="56">
        <v>16.803994494083838</v>
      </c>
      <c r="C24" s="56">
        <v>-65</v>
      </c>
      <c r="D24" s="56">
        <v>9.1985779532832836</v>
      </c>
      <c r="E24" s="56">
        <v>-11.635364691374221</v>
      </c>
      <c r="F24" s="59">
        <v>-20.833942644657498</v>
      </c>
      <c r="G24" s="59">
        <v>-53.383596959742768</v>
      </c>
      <c r="H24" s="65">
        <v>1.8961651116987888E-2</v>
      </c>
    </row>
    <row r="25" spans="1:8">
      <c r="A25" s="58">
        <v>38596</v>
      </c>
      <c r="B25" s="56">
        <v>11.306824378751669</v>
      </c>
      <c r="C25" s="56">
        <v>-108</v>
      </c>
      <c r="D25" s="56">
        <v>-25.047284003813964</v>
      </c>
      <c r="E25" s="56">
        <v>-54.536990179202476</v>
      </c>
      <c r="F25" s="59">
        <v>-29.489706175388505</v>
      </c>
      <c r="G25" s="59">
        <v>-53.375428461161825</v>
      </c>
      <c r="H25" s="65">
        <v>-8.7581359635701239E-2</v>
      </c>
    </row>
    <row r="26" spans="1:8">
      <c r="A26" s="58">
        <v>38626</v>
      </c>
      <c r="B26" s="56">
        <v>13.665601404747591</v>
      </c>
      <c r="C26" s="56">
        <v>-86</v>
      </c>
      <c r="D26" s="56">
        <v>-28.528776644124406</v>
      </c>
      <c r="E26" s="56">
        <v>-33.227014766648928</v>
      </c>
      <c r="F26" s="59">
        <v>-4.6982381225245149</v>
      </c>
      <c r="G26" s="59">
        <v>-52.731237207048707</v>
      </c>
      <c r="H26" s="65">
        <v>-4.1748026302367625E-2</v>
      </c>
    </row>
    <row r="27" spans="1:8">
      <c r="A27" s="58">
        <v>38657</v>
      </c>
      <c r="B27" s="56">
        <v>14.743352854273272</v>
      </c>
      <c r="C27" s="56">
        <v>-54</v>
      </c>
      <c r="D27" s="56">
        <v>-25.500813310619513</v>
      </c>
      <c r="E27" s="56">
        <v>-18.930377841530024</v>
      </c>
      <c r="F27" s="59">
        <v>6.5704354690894888</v>
      </c>
      <c r="G27" s="59">
        <v>-35.047940798834276</v>
      </c>
      <c r="H27" s="65">
        <v>-2.1681359635700614E-2</v>
      </c>
    </row>
    <row r="28" spans="1:8">
      <c r="A28" s="58">
        <v>38687</v>
      </c>
      <c r="B28" s="56">
        <v>16.581588684603318</v>
      </c>
      <c r="C28" s="56">
        <v>-8</v>
      </c>
      <c r="D28" s="56">
        <v>-9.6284216567362435</v>
      </c>
      <c r="E28" s="56">
        <v>-4.4811118647557544</v>
      </c>
      <c r="F28" s="59">
        <v>5.14730979198049</v>
      </c>
      <c r="G28" s="59">
        <v>-3.4794304315225233</v>
      </c>
      <c r="H28" s="65">
        <v>-3.9457703721722637E-2</v>
      </c>
    </row>
    <row r="29" spans="1:8">
      <c r="A29" s="58">
        <v>38718</v>
      </c>
      <c r="B29" s="56">
        <v>22.500054392446081</v>
      </c>
      <c r="C29" s="56">
        <v>38</v>
      </c>
      <c r="D29" s="56">
        <v>-39.010450111412574</v>
      </c>
      <c r="E29" s="56">
        <v>-7.9977325569045616</v>
      </c>
      <c r="F29" s="59">
        <v>31.012717554508015</v>
      </c>
      <c r="G29" s="59">
        <v>45.926674131594027</v>
      </c>
      <c r="H29" s="65">
        <v>7.10584253105353E-2</v>
      </c>
    </row>
    <row r="30" spans="1:8">
      <c r="A30" s="58">
        <v>38749</v>
      </c>
      <c r="B30" s="56">
        <v>19.853903551691275</v>
      </c>
      <c r="C30" s="56">
        <v>103</v>
      </c>
      <c r="D30" s="56">
        <v>-23.595319793296596</v>
      </c>
      <c r="E30" s="56">
        <v>14.191203427181389</v>
      </c>
      <c r="F30" s="59">
        <v>37.786523220477989</v>
      </c>
      <c r="G30" s="59">
        <v>88.883901741978121</v>
      </c>
      <c r="H30" s="65">
        <v>-7.5105169159510599E-2</v>
      </c>
    </row>
    <row r="31" spans="1:8">
      <c r="A31" s="58">
        <v>38777</v>
      </c>
      <c r="B31" s="56">
        <v>20.313063932554289</v>
      </c>
      <c r="C31" s="56">
        <v>114</v>
      </c>
      <c r="D31" s="56">
        <v>-42.420345911423823</v>
      </c>
      <c r="E31" s="56">
        <v>10.39902541925321</v>
      </c>
      <c r="F31" s="59">
        <v>52.819371330677029</v>
      </c>
      <c r="G31" s="59">
        <v>103.82765809092012</v>
      </c>
      <c r="H31" s="65">
        <v>-0.22668351017333466</v>
      </c>
    </row>
    <row r="32" spans="1:8">
      <c r="A32" s="58">
        <v>38808</v>
      </c>
      <c r="B32" s="56">
        <v>36.505641738926442</v>
      </c>
      <c r="C32" s="56">
        <v>117</v>
      </c>
      <c r="D32" s="56">
        <v>-45.951516762273897</v>
      </c>
      <c r="E32" s="56">
        <v>41.221177331846107</v>
      </c>
      <c r="F32" s="59">
        <v>87.172694094120004</v>
      </c>
      <c r="G32" s="59">
        <v>76.061837361122926</v>
      </c>
      <c r="H32" s="65">
        <v>-0.28301469296903459</v>
      </c>
    </row>
    <row r="33" spans="1:8">
      <c r="A33" s="58">
        <v>38838</v>
      </c>
      <c r="B33" s="56">
        <v>42.158256774863275</v>
      </c>
      <c r="C33" s="56">
        <v>79</v>
      </c>
      <c r="D33" s="56">
        <v>-6.2550208799167084</v>
      </c>
      <c r="E33" s="56">
        <v>77.682765682464805</v>
      </c>
      <c r="F33" s="59">
        <v>83.937786562381518</v>
      </c>
      <c r="G33" s="59">
        <v>1.5539178277085259</v>
      </c>
      <c r="H33" s="65">
        <v>-0.23668351017333566</v>
      </c>
    </row>
    <row r="34" spans="1:8">
      <c r="A34" s="58">
        <v>38869</v>
      </c>
      <c r="B34" s="56">
        <v>37.486140468894334</v>
      </c>
      <c r="C34" s="56">
        <v>50</v>
      </c>
      <c r="D34" s="56">
        <v>23.534677164414248</v>
      </c>
      <c r="E34" s="56">
        <v>95.737094569004753</v>
      </c>
      <c r="F34" s="59">
        <v>72.202417404590506</v>
      </c>
      <c r="G34" s="59">
        <v>-46.021679876035719</v>
      </c>
      <c r="H34" s="65">
        <v>0.28458530703096629</v>
      </c>
    </row>
    <row r="35" spans="1:8">
      <c r="A35" s="58">
        <v>38899</v>
      </c>
      <c r="B35" s="56">
        <v>22.302360339574506</v>
      </c>
      <c r="C35" s="56">
        <v>-16</v>
      </c>
      <c r="D35" s="56">
        <v>26.55408695144542</v>
      </c>
      <c r="E35" s="56">
        <v>36.5767295376154</v>
      </c>
      <c r="F35" s="59">
        <v>10.022642586169979</v>
      </c>
      <c r="G35" s="59">
        <v>-52.863271833893677</v>
      </c>
      <c r="H35" s="65">
        <v>0.28654229627827732</v>
      </c>
    </row>
    <row r="36" spans="1:8">
      <c r="A36" s="58">
        <v>38930</v>
      </c>
      <c r="B36" s="56">
        <v>16.878129763910682</v>
      </c>
      <c r="C36" s="56">
        <v>-72</v>
      </c>
      <c r="D36" s="56">
        <v>28.877336056018891</v>
      </c>
      <c r="E36" s="56">
        <v>-18.643771124161084</v>
      </c>
      <c r="F36" s="59">
        <v>-47.521107180179968</v>
      </c>
      <c r="G36" s="59">
        <v>-53.383609881794612</v>
      </c>
      <c r="H36" s="65">
        <v>2.7381005955695814E-2</v>
      </c>
    </row>
    <row r="37" spans="1:8">
      <c r="A37" s="58">
        <v>38961</v>
      </c>
      <c r="B37" s="56">
        <v>11.107137442282598</v>
      </c>
      <c r="C37" s="56">
        <v>-98</v>
      </c>
      <c r="D37" s="56">
        <v>25.145532395753094</v>
      </c>
      <c r="E37" s="56">
        <v>-44.590211281924383</v>
      </c>
      <c r="F37" s="59">
        <v>-69.735743677677476</v>
      </c>
      <c r="G37" s="59">
        <v>-53.358407358439919</v>
      </c>
      <c r="H37" s="65">
        <v>-5.1381359635701562E-2</v>
      </c>
    </row>
    <row r="38" spans="1:8">
      <c r="A38" s="58">
        <v>38991</v>
      </c>
      <c r="B38" s="56">
        <v>11.990144306660996</v>
      </c>
      <c r="C38" s="56">
        <v>-96</v>
      </c>
      <c r="D38" s="56">
        <v>21.920902818846386</v>
      </c>
      <c r="E38" s="56">
        <v>-43.928279655828092</v>
      </c>
      <c r="F38" s="59">
        <v>-65.849182474674478</v>
      </c>
      <c r="G38" s="59">
        <v>-52.043230382385673</v>
      </c>
      <c r="H38" s="65">
        <v>-2.848996178623775E-2</v>
      </c>
    </row>
    <row r="39" spans="1:8">
      <c r="A39" s="58">
        <v>39022</v>
      </c>
      <c r="B39" s="56">
        <v>15.508620155711624</v>
      </c>
      <c r="C39" s="56">
        <v>-28</v>
      </c>
      <c r="D39" s="56">
        <v>36.516976532979761</v>
      </c>
      <c r="E39" s="56">
        <v>11.899211242181257</v>
      </c>
      <c r="F39" s="59">
        <v>-24.617765290798502</v>
      </c>
      <c r="G39" s="59">
        <v>-39.932696549212224</v>
      </c>
      <c r="H39" s="65">
        <v>3.3485307030966638E-2</v>
      </c>
    </row>
    <row r="40" spans="1:8">
      <c r="A40" s="58">
        <v>39052</v>
      </c>
      <c r="B40" s="56">
        <v>17.458856044220926</v>
      </c>
      <c r="C40" s="56">
        <v>9</v>
      </c>
      <c r="D40" s="56">
        <v>20.651572972098553</v>
      </c>
      <c r="E40" s="56">
        <v>5.186035397746072</v>
      </c>
      <c r="F40" s="59">
        <v>-15.465537574352481</v>
      </c>
      <c r="G40" s="59">
        <v>3.7509706930724249</v>
      </c>
      <c r="H40" s="65">
        <v>6.2993909181503271E-2</v>
      </c>
    </row>
    <row r="41" spans="1:8">
      <c r="A41" s="58">
        <v>39083</v>
      </c>
      <c r="B41" s="56">
        <v>21.103840144040586</v>
      </c>
      <c r="C41" s="56">
        <v>57</v>
      </c>
      <c r="D41" s="56">
        <v>5.3553936570714029</v>
      </c>
      <c r="E41" s="56">
        <v>-3.5323910123890725</v>
      </c>
      <c r="F41" s="59">
        <v>-8.8877846694604727</v>
      </c>
      <c r="G41" s="59">
        <v>60.453913232239827</v>
      </c>
      <c r="H41" s="65">
        <v>7.8477780149245335E-2</v>
      </c>
    </row>
    <row r="42" spans="1:8">
      <c r="A42" s="58">
        <v>39114</v>
      </c>
      <c r="B42" s="56">
        <v>16.081773478351391</v>
      </c>
      <c r="C42" s="56">
        <v>81</v>
      </c>
      <c r="D42" s="56">
        <v>-19.825560707674171</v>
      </c>
      <c r="E42" s="56">
        <v>-21.099222814726186</v>
      </c>
      <c r="F42" s="59">
        <v>-1.2736621070520187</v>
      </c>
      <c r="G42" s="59">
        <v>102.11289941245712</v>
      </c>
      <c r="H42" s="65">
        <v>-1.3676597730938544E-2</v>
      </c>
    </row>
    <row r="43" spans="1:8">
      <c r="A43" s="58">
        <v>39142</v>
      </c>
      <c r="B43" s="56">
        <v>24.773536000469182</v>
      </c>
      <c r="C43" s="56">
        <v>94</v>
      </c>
      <c r="D43" s="56">
        <v>-36.953794999476841</v>
      </c>
      <c r="E43" s="56">
        <v>-12.369595568595352</v>
      </c>
      <c r="F43" s="59">
        <v>24.584199430881483</v>
      </c>
      <c r="G43" s="59">
        <v>106.30015004651062</v>
      </c>
      <c r="H43" s="65">
        <v>6.9445522084729427E-2</v>
      </c>
    </row>
    <row r="44" spans="1:8">
      <c r="A44" s="58">
        <v>39173</v>
      </c>
      <c r="B44" s="56">
        <v>27.394177931176046</v>
      </c>
      <c r="C44" s="56">
        <v>94</v>
      </c>
      <c r="D44" s="56">
        <v>-46.740065762315709</v>
      </c>
      <c r="E44" s="56">
        <v>4.869581914567811</v>
      </c>
      <c r="F44" s="59">
        <v>51.609647676883526</v>
      </c>
      <c r="G44" s="59">
        <v>89.18849944506789</v>
      </c>
      <c r="H44" s="65">
        <v>-5.8081359635701602E-2</v>
      </c>
    </row>
    <row r="45" spans="1:8">
      <c r="A45" s="58">
        <v>39203</v>
      </c>
      <c r="B45" s="56">
        <v>32.322977644502444</v>
      </c>
      <c r="C45" s="56">
        <v>82</v>
      </c>
      <c r="D45" s="56">
        <v>3.2936871734505289</v>
      </c>
      <c r="E45" s="56">
        <v>55.595758270286545</v>
      </c>
      <c r="F45" s="59">
        <v>52.302071096836016</v>
      </c>
      <c r="G45" s="59">
        <v>26.437699433435178</v>
      </c>
      <c r="H45" s="65">
        <v>-3.345770372172252E-2</v>
      </c>
    </row>
    <row r="46" spans="1:8">
      <c r="A46" s="58">
        <v>39234</v>
      </c>
      <c r="B46" s="56">
        <v>25.660369201354779</v>
      </c>
      <c r="C46" s="56">
        <v>46</v>
      </c>
      <c r="D46" s="56">
        <v>42.961829341039049</v>
      </c>
      <c r="E46" s="56">
        <v>75.568342853112526</v>
      </c>
      <c r="F46" s="59">
        <v>32.606513512073491</v>
      </c>
      <c r="G46" s="59">
        <v>-29.805594826810168</v>
      </c>
      <c r="H46" s="65">
        <v>0.23725197369763218</v>
      </c>
    </row>
    <row r="47" spans="1:8">
      <c r="A47" s="58">
        <v>39264</v>
      </c>
      <c r="B47" s="56">
        <v>21.140907778954006</v>
      </c>
      <c r="C47" s="56">
        <v>-37</v>
      </c>
      <c r="D47" s="56">
        <v>36.896266438579687</v>
      </c>
      <c r="E47" s="56">
        <v>13.652937583480705</v>
      </c>
      <c r="F47" s="59">
        <v>-23.24332885509898</v>
      </c>
      <c r="G47" s="59">
        <v>-50.860479879758984</v>
      </c>
      <c r="H47" s="65">
        <v>0.20754229627827825</v>
      </c>
    </row>
    <row r="48" spans="1:8">
      <c r="A48" s="58">
        <v>39295</v>
      </c>
      <c r="B48" s="56">
        <v>17.520635435743294</v>
      </c>
      <c r="C48" s="56">
        <v>-75</v>
      </c>
      <c r="D48" s="56">
        <v>51.20408929317918</v>
      </c>
      <c r="E48" s="56">
        <v>-21.585587537650806</v>
      </c>
      <c r="F48" s="59">
        <v>-72.78967683082999</v>
      </c>
      <c r="G48" s="59">
        <v>-53.383819274756505</v>
      </c>
      <c r="H48" s="65">
        <v>-3.0593187592690363E-2</v>
      </c>
    </row>
    <row r="49" spans="1:8">
      <c r="A49" s="58">
        <v>39326</v>
      </c>
      <c r="B49" s="56">
        <v>10.69819772807648</v>
      </c>
      <c r="C49" s="56">
        <v>-101</v>
      </c>
      <c r="D49" s="56">
        <v>41.493638811304066</v>
      </c>
      <c r="E49" s="56">
        <v>-47.51013175712793</v>
      </c>
      <c r="F49" s="59">
        <v>-89.003770568432003</v>
      </c>
      <c r="G49" s="59">
        <v>-53.371714416569702</v>
      </c>
      <c r="H49" s="65">
        <v>-0.11815382630236737</v>
      </c>
    </row>
    <row r="50" spans="1:8">
      <c r="A50" s="58">
        <v>39356</v>
      </c>
      <c r="B50" s="56">
        <v>11.975317252695628</v>
      </c>
      <c r="C50" s="56">
        <v>-105</v>
      </c>
      <c r="D50" s="56">
        <v>6.3670535169095928</v>
      </c>
      <c r="E50" s="56">
        <v>-52.859512981431429</v>
      </c>
      <c r="F50" s="59">
        <v>-59.226566498341015</v>
      </c>
      <c r="G50" s="59">
        <v>-52.071900282588786</v>
      </c>
      <c r="H50" s="65">
        <v>-6.8586735979786151E-2</v>
      </c>
    </row>
    <row r="51" spans="1:8">
      <c r="A51" s="58">
        <v>39387</v>
      </c>
      <c r="B51" s="56">
        <v>13.643281108455641</v>
      </c>
      <c r="C51" s="56">
        <v>-69</v>
      </c>
      <c r="D51" s="56">
        <v>20.300767927391178</v>
      </c>
      <c r="E51" s="56">
        <v>-25.496964051563342</v>
      </c>
      <c r="F51" s="59">
        <v>-45.797731978954516</v>
      </c>
      <c r="G51" s="59">
        <v>-43.44418792213429</v>
      </c>
      <c r="H51" s="65">
        <v>-5.8848026302367962E-2</v>
      </c>
    </row>
    <row r="52" spans="1:8">
      <c r="A52" s="58">
        <v>39417</v>
      </c>
      <c r="B52" s="56">
        <v>15.988506525988592</v>
      </c>
      <c r="C52" s="56">
        <v>-11</v>
      </c>
      <c r="D52" s="56">
        <v>23.862854037607221</v>
      </c>
      <c r="E52" s="56">
        <v>-8.3623860189687917</v>
      </c>
      <c r="F52" s="59">
        <v>-32.225240056576013</v>
      </c>
      <c r="G52" s="59">
        <v>-2.6129304708578722</v>
      </c>
      <c r="H52" s="65">
        <v>-2.4683510173335144E-2</v>
      </c>
    </row>
    <row r="53" spans="1:8">
      <c r="A53" s="58">
        <v>39448</v>
      </c>
      <c r="B53" s="56">
        <v>18.150785229271435</v>
      </c>
      <c r="C53" s="56">
        <v>51</v>
      </c>
      <c r="D53" s="56">
        <v>18.642593770853374</v>
      </c>
      <c r="E53" s="56">
        <v>-8.4740697304706352</v>
      </c>
      <c r="F53" s="59">
        <v>-27.116663501324012</v>
      </c>
      <c r="G53" s="59">
        <v>59.545366143869778</v>
      </c>
      <c r="H53" s="65">
        <v>-7.1296413399142611E-2</v>
      </c>
    </row>
    <row r="54" spans="1:8">
      <c r="A54" s="58">
        <v>39479</v>
      </c>
      <c r="B54" s="56">
        <v>14.988078960045744</v>
      </c>
      <c r="C54" s="56">
        <v>97</v>
      </c>
      <c r="D54" s="56">
        <v>-1.3980547024702759</v>
      </c>
      <c r="E54" s="56">
        <v>-19.509912400495278</v>
      </c>
      <c r="F54" s="59">
        <v>-18.111857698025005</v>
      </c>
      <c r="G54" s="59">
        <v>116.71879835783213</v>
      </c>
      <c r="H54" s="65">
        <v>-0.20888595733685056</v>
      </c>
    </row>
    <row r="55" spans="1:8">
      <c r="A55" s="58">
        <v>39508</v>
      </c>
      <c r="B55" s="56">
        <v>17.656550097092502</v>
      </c>
      <c r="C55" s="56">
        <v>102</v>
      </c>
      <c r="D55" s="56">
        <v>-21.223932284400263</v>
      </c>
      <c r="E55" s="56">
        <v>-12.357006451236233</v>
      </c>
      <c r="F55" s="59">
        <v>8.8669258331640322</v>
      </c>
      <c r="G55" s="59">
        <v>114.66981899366763</v>
      </c>
      <c r="H55" s="65">
        <v>-0.31281254243140066</v>
      </c>
    </row>
    <row r="56" spans="1:8">
      <c r="A56" s="58">
        <v>39539</v>
      </c>
      <c r="B56" s="56">
        <v>19.275170154978522</v>
      </c>
      <c r="C56" s="56">
        <v>104</v>
      </c>
      <c r="D56" s="56">
        <v>-29.853998711862275</v>
      </c>
      <c r="E56" s="56">
        <v>-0.25685939870275898</v>
      </c>
      <c r="F56" s="59">
        <v>29.597139313159516</v>
      </c>
      <c r="G56" s="59">
        <v>104.69360742500513</v>
      </c>
      <c r="H56" s="65">
        <v>-0.43674802630236731</v>
      </c>
    </row>
    <row r="57" spans="1:8">
      <c r="A57" s="58">
        <v>39569</v>
      </c>
      <c r="B57" s="56">
        <v>38.167308082518367</v>
      </c>
      <c r="C57" s="56">
        <v>93</v>
      </c>
      <c r="D57" s="56">
        <v>10.842565554632635</v>
      </c>
      <c r="E57" s="56">
        <v>63.496500455332118</v>
      </c>
      <c r="F57" s="59">
        <v>52.653934900699483</v>
      </c>
      <c r="G57" s="59">
        <v>29.971795958067027</v>
      </c>
      <c r="H57" s="65">
        <v>-0.4682964133991423</v>
      </c>
    </row>
    <row r="58" spans="1:8">
      <c r="A58" s="58">
        <v>39600</v>
      </c>
      <c r="B58" s="56">
        <v>43.070200309077308</v>
      </c>
      <c r="C58" s="56">
        <v>58</v>
      </c>
      <c r="D58" s="56">
        <v>44.13086735905447</v>
      </c>
      <c r="E58" s="56">
        <v>88.622724460910462</v>
      </c>
      <c r="F58" s="59">
        <v>44.491857101855999</v>
      </c>
      <c r="G58" s="59">
        <v>-30.804309767941433</v>
      </c>
      <c r="H58" s="65">
        <v>0.18158530703096543</v>
      </c>
    </row>
    <row r="59" spans="1:8">
      <c r="A59" s="58">
        <v>39630</v>
      </c>
      <c r="B59" s="56">
        <v>25.527244577042062</v>
      </c>
      <c r="C59" s="56">
        <v>-33</v>
      </c>
      <c r="D59" s="56">
        <v>25.170572243521761</v>
      </c>
      <c r="E59" s="56">
        <v>17.560447352656251</v>
      </c>
      <c r="F59" s="59">
        <v>-7.6101248908655066</v>
      </c>
      <c r="G59" s="59">
        <v>-50.844989648934529</v>
      </c>
      <c r="H59" s="65">
        <v>0.28454229627827843</v>
      </c>
    </row>
    <row r="60" spans="1:8">
      <c r="A60" s="58">
        <v>39661</v>
      </c>
      <c r="B60" s="56">
        <v>16.186200578860166</v>
      </c>
      <c r="C60" s="56">
        <v>-69</v>
      </c>
      <c r="D60" s="56">
        <v>33.1252041894709</v>
      </c>
      <c r="E60" s="56">
        <v>-15.678382958780077</v>
      </c>
      <c r="F60" s="59">
        <v>-48.803587148250983</v>
      </c>
      <c r="G60" s="59">
        <v>-53.383610950401426</v>
      </c>
      <c r="H60" s="65">
        <v>6.1993909181502937E-2</v>
      </c>
    </row>
    <row r="61" spans="1:8">
      <c r="A61" s="58">
        <v>39692</v>
      </c>
      <c r="B61" s="56">
        <v>11.139422156562029</v>
      </c>
      <c r="C61" s="56">
        <v>-88</v>
      </c>
      <c r="D61" s="56">
        <v>23.017017177289503</v>
      </c>
      <c r="E61" s="56">
        <v>-34.530610231276462</v>
      </c>
      <c r="F61" s="59">
        <v>-57.547627408565972</v>
      </c>
      <c r="G61" s="59">
        <v>-53.379608409087837</v>
      </c>
      <c r="H61" s="65">
        <v>-8.9781359635699554E-2</v>
      </c>
    </row>
    <row r="62" spans="1:8">
      <c r="A62" s="58">
        <v>39722</v>
      </c>
      <c r="B62" s="56">
        <v>11.904888746360131</v>
      </c>
      <c r="C62" s="56">
        <v>-80</v>
      </c>
      <c r="D62" s="56">
        <v>26.217180305773553</v>
      </c>
      <c r="E62" s="56">
        <v>-27.352584649331416</v>
      </c>
      <c r="F62" s="59">
        <v>-53.569764955104972</v>
      </c>
      <c r="G62" s="59">
        <v>-52.597441517914604</v>
      </c>
      <c r="H62" s="65">
        <v>-4.9973832753980263E-2</v>
      </c>
    </row>
    <row r="63" spans="1:8">
      <c r="A63" s="58">
        <v>39753</v>
      </c>
      <c r="B63" s="56">
        <v>14.37267650513907</v>
      </c>
      <c r="C63" s="56">
        <v>-53</v>
      </c>
      <c r="D63" s="56">
        <v>28.476108115804116</v>
      </c>
      <c r="E63" s="56">
        <v>-5.7298014010683946</v>
      </c>
      <c r="F63" s="59">
        <v>-34.205909516872509</v>
      </c>
      <c r="G63" s="59">
        <v>-47.253117239295904</v>
      </c>
      <c r="H63" s="65">
        <v>-1.7081359635701343E-2</v>
      </c>
    </row>
    <row r="64" spans="1:8">
      <c r="A64" s="58">
        <v>39783</v>
      </c>
      <c r="B64" s="56">
        <v>16.729859224256998</v>
      </c>
      <c r="C64" s="56">
        <v>-24</v>
      </c>
      <c r="D64" s="56">
        <v>22.728921692431907</v>
      </c>
      <c r="E64" s="56">
        <v>-6.219380888939571</v>
      </c>
      <c r="F64" s="59">
        <v>-28.948302581371479</v>
      </c>
      <c r="G64" s="59">
        <v>-17.756193665403224</v>
      </c>
      <c r="H64" s="65">
        <v>-2.4425445657205502E-2</v>
      </c>
    </row>
    <row r="65" spans="1:8">
      <c r="A65" s="58">
        <v>39814</v>
      </c>
      <c r="B65" s="56">
        <v>22.10466628670293</v>
      </c>
      <c r="C65" s="56">
        <v>44</v>
      </c>
      <c r="D65" s="56">
        <v>7.8251589667023964</v>
      </c>
      <c r="E65" s="56">
        <v>-9.1289043511345849</v>
      </c>
      <c r="F65" s="59">
        <v>-16.954063317836983</v>
      </c>
      <c r="G65" s="59">
        <v>53.080103990340177</v>
      </c>
      <c r="H65" s="65">
        <v>4.8800360794407416E-2</v>
      </c>
    </row>
    <row r="66" spans="1:8">
      <c r="A66" s="58">
        <v>39845</v>
      </c>
      <c r="B66" s="56">
        <v>14.66443466381244</v>
      </c>
      <c r="C66" s="56">
        <v>35</v>
      </c>
      <c r="D66" s="56">
        <v>-23.973967265598731</v>
      </c>
      <c r="E66" s="56">
        <v>-31.206688687378744</v>
      </c>
      <c r="F66" s="59">
        <v>-7.2327214217800133</v>
      </c>
      <c r="G66" s="59">
        <v>66.215722427966824</v>
      </c>
      <c r="H66" s="65">
        <v>-9.0337405880807076E-3</v>
      </c>
    </row>
    <row r="67" spans="1:8">
      <c r="A67" s="58">
        <v>39873</v>
      </c>
      <c r="B67" s="56">
        <v>16.952265033737518</v>
      </c>
      <c r="C67" s="56">
        <v>82</v>
      </c>
      <c r="D67" s="56">
        <v>-13.190882010960138</v>
      </c>
      <c r="E67" s="56">
        <v>-0.77086795147760712</v>
      </c>
      <c r="F67" s="59">
        <v>12.420014059482526</v>
      </c>
      <c r="G67" s="59">
        <v>82.71690630036062</v>
      </c>
      <c r="H67" s="65">
        <v>5.3961651116987364E-2</v>
      </c>
    </row>
    <row r="68" spans="1:8">
      <c r="A68" s="58">
        <v>39904</v>
      </c>
      <c r="B68" s="56">
        <v>27.693110470800406</v>
      </c>
      <c r="C68" s="56">
        <v>84</v>
      </c>
      <c r="D68" s="56">
        <v>-29.171914567086048</v>
      </c>
      <c r="E68" s="56">
        <v>11.481499150599465</v>
      </c>
      <c r="F68" s="59">
        <v>40.65341371768551</v>
      </c>
      <c r="G68" s="59">
        <v>72.562582209036236</v>
      </c>
      <c r="H68" s="65">
        <v>-4.40813596357017E-2</v>
      </c>
    </row>
    <row r="69" spans="1:8">
      <c r="A69" s="58">
        <v>39934</v>
      </c>
      <c r="B69" s="56">
        <v>34.164003511868984</v>
      </c>
      <c r="C69" s="56">
        <v>72</v>
      </c>
      <c r="D69" s="56">
        <v>0.75223666128606936</v>
      </c>
      <c r="E69" s="56">
        <v>53.59208923509658</v>
      </c>
      <c r="F69" s="59">
        <v>52.839852573810504</v>
      </c>
      <c r="G69" s="59">
        <v>18.512336210560626</v>
      </c>
      <c r="H69" s="65">
        <v>-0.10442544565720568</v>
      </c>
    </row>
    <row r="70" spans="1:8">
      <c r="A70" s="58">
        <v>39965</v>
      </c>
      <c r="B70" s="56">
        <v>34.401156659970972</v>
      </c>
      <c r="C70" s="56">
        <v>19</v>
      </c>
      <c r="D70" s="56">
        <v>28.404348180659333</v>
      </c>
      <c r="E70" s="56">
        <v>54.854114113157841</v>
      </c>
      <c r="F70" s="59">
        <v>26.449765932498508</v>
      </c>
      <c r="G70" s="59">
        <v>-36.156699420188808</v>
      </c>
      <c r="H70" s="65">
        <v>0.30258530703096631</v>
      </c>
    </row>
    <row r="71" spans="1:8">
      <c r="A71" s="58">
        <v>39995</v>
      </c>
      <c r="B71" s="56">
        <v>20.374843324076654</v>
      </c>
      <c r="C71" s="56">
        <v>-24</v>
      </c>
      <c r="D71" s="56">
        <v>19.173093101148758</v>
      </c>
      <c r="E71" s="56">
        <v>27.026565364900243</v>
      </c>
      <c r="F71" s="59">
        <v>7.8534722637514847</v>
      </c>
      <c r="G71" s="59">
        <v>-51.374397983759167</v>
      </c>
      <c r="H71" s="65">
        <v>0.34783261885892247</v>
      </c>
    </row>
    <row r="72" spans="1:8">
      <c r="A72" s="58">
        <v>40026</v>
      </c>
      <c r="B72" s="56">
        <v>14.740562817236777</v>
      </c>
      <c r="C72" s="56">
        <v>-58</v>
      </c>
      <c r="D72" s="56">
        <v>26.556729852040725</v>
      </c>
      <c r="E72" s="56">
        <v>-4.7590450060182725</v>
      </c>
      <c r="F72" s="59">
        <v>-31.315774858059001</v>
      </c>
      <c r="G72" s="59">
        <v>-53.384271483808391</v>
      </c>
      <c r="H72" s="65">
        <v>0.14331648982666345</v>
      </c>
    </row>
    <row r="73" spans="1:8">
      <c r="A73" s="58">
        <v>40057</v>
      </c>
      <c r="B73" s="56">
        <v>9.8444463949093137</v>
      </c>
      <c r="C73" s="56">
        <v>-100</v>
      </c>
      <c r="D73" s="56">
        <v>17.090851728171515</v>
      </c>
      <c r="E73" s="56">
        <v>-46.610885330052504</v>
      </c>
      <c r="F73" s="59">
        <v>-63.701737058224012</v>
      </c>
      <c r="G73" s="59">
        <v>-53.381199976978465</v>
      </c>
      <c r="H73" s="65">
        <v>-7.9146929690339096E-3</v>
      </c>
    </row>
    <row r="74" spans="1:8">
      <c r="A74" s="58">
        <v>40087</v>
      </c>
      <c r="B74" s="56">
        <v>11.214195149140068</v>
      </c>
      <c r="C74" s="56">
        <v>-84</v>
      </c>
      <c r="D74" s="56">
        <v>29.6445183077454</v>
      </c>
      <c r="E74" s="56">
        <v>-33.800583857061078</v>
      </c>
      <c r="F74" s="59">
        <v>-63.445102164806485</v>
      </c>
      <c r="G74" s="59">
        <v>-50.237410052120424</v>
      </c>
      <c r="H74" s="65">
        <v>3.7993909181503582E-2</v>
      </c>
    </row>
    <row r="75" spans="1:8">
      <c r="A75" s="58">
        <v>40118</v>
      </c>
      <c r="B75" s="56">
        <v>14.109615870269636</v>
      </c>
      <c r="C75" s="56">
        <v>-56</v>
      </c>
      <c r="D75" s="56">
        <v>14.385300987301626</v>
      </c>
      <c r="E75" s="56">
        <v>-21.318962897780843</v>
      </c>
      <c r="F75" s="59">
        <v>-35.704263885082469</v>
      </c>
      <c r="G75" s="59">
        <v>-34.737622409250122</v>
      </c>
      <c r="H75" s="65">
        <v>5.6585307030965426E-2</v>
      </c>
    </row>
    <row r="76" spans="1:8">
      <c r="A76" s="58">
        <v>40148</v>
      </c>
      <c r="B76" s="56">
        <v>16.63101219782121</v>
      </c>
      <c r="C76" s="56">
        <v>-23</v>
      </c>
      <c r="D76" s="56">
        <v>10.837404098808033</v>
      </c>
      <c r="E76" s="56">
        <v>-18.691423308613455</v>
      </c>
      <c r="F76" s="59">
        <v>-29.528827407421488</v>
      </c>
      <c r="G76" s="59">
        <v>-4.3351189876648242</v>
      </c>
      <c r="H76" s="65">
        <v>2.6542296278278421E-2</v>
      </c>
    </row>
    <row r="77" spans="1:8">
      <c r="A77" s="58">
        <v>40179</v>
      </c>
      <c r="B77" s="56">
        <v>14.765274573845726</v>
      </c>
      <c r="C77" s="56">
        <v>8</v>
      </c>
      <c r="D77" s="56">
        <v>-7.8369341857078538</v>
      </c>
      <c r="E77" s="56">
        <v>-24.769594925190823</v>
      </c>
      <c r="F77" s="59">
        <v>-16.932660739482969</v>
      </c>
      <c r="G77" s="59">
        <v>32.702407467622223</v>
      </c>
      <c r="H77" s="65">
        <v>6.718745756860045E-2</v>
      </c>
    </row>
    <row r="78" spans="1:8">
      <c r="A78" s="58">
        <v>40210</v>
      </c>
      <c r="B78" s="56">
        <v>13.269416145565444</v>
      </c>
      <c r="C78" s="56">
        <v>28</v>
      </c>
      <c r="D78" s="56">
        <v>-19.482395960947336</v>
      </c>
      <c r="E78" s="56">
        <v>-25.834005751333816</v>
      </c>
      <c r="F78" s="59">
        <v>-6.3516097903864761</v>
      </c>
      <c r="G78" s="59">
        <v>53.784110920493326</v>
      </c>
      <c r="H78" s="65">
        <v>4.9894830840490734E-2</v>
      </c>
    </row>
    <row r="79" spans="1:8">
      <c r="A79" s="58">
        <v>40238</v>
      </c>
      <c r="B79" s="56">
        <v>13.850939579314693</v>
      </c>
      <c r="C79" s="56">
        <v>53</v>
      </c>
      <c r="D79" s="56">
        <v>-5.1001974922079896</v>
      </c>
      <c r="E79" s="56">
        <v>7.9106713551009973</v>
      </c>
      <c r="F79" s="59">
        <v>13.010868847308984</v>
      </c>
      <c r="G79" s="59">
        <v>45.086979897007822</v>
      </c>
      <c r="H79" s="65">
        <v>2.3487478911803361E-3</v>
      </c>
    </row>
    <row r="80" spans="1:8">
      <c r="A80" s="58">
        <v>40269</v>
      </c>
      <c r="B80" s="56">
        <v>16.010826822280542</v>
      </c>
      <c r="C80" s="56">
        <v>39</v>
      </c>
      <c r="D80" s="56">
        <v>-25.429925771448922</v>
      </c>
      <c r="E80" s="56">
        <v>3.8486071936730726</v>
      </c>
      <c r="F80" s="59">
        <v>29.278532965121997</v>
      </c>
      <c r="G80" s="59">
        <v>35.153474165962628</v>
      </c>
      <c r="H80" s="65">
        <v>-2.0813596357005526E-3</v>
      </c>
    </row>
    <row r="81" spans="1:8">
      <c r="A81" s="58">
        <v>40299</v>
      </c>
      <c r="B81" s="56">
        <v>25.329550524170486</v>
      </c>
      <c r="C81" s="56">
        <v>46</v>
      </c>
      <c r="D81" s="56">
        <v>4.0728271453467428</v>
      </c>
      <c r="E81" s="56">
        <v>43.323293761439267</v>
      </c>
      <c r="F81" s="59">
        <v>39.250466616092524</v>
      </c>
      <c r="G81" s="59">
        <v>2.6920994261534261</v>
      </c>
      <c r="H81" s="65">
        <v>-1.5393187592690705E-2</v>
      </c>
    </row>
    <row r="82" spans="1:8">
      <c r="A82" s="58">
        <v>40330</v>
      </c>
      <c r="B82" s="56">
        <v>40.499380468307841</v>
      </c>
      <c r="C82" s="56">
        <v>62</v>
      </c>
      <c r="D82" s="56">
        <v>42.594487288537778</v>
      </c>
      <c r="E82" s="56">
        <v>90.713379636289289</v>
      </c>
      <c r="F82" s="59">
        <v>48.118892347751512</v>
      </c>
      <c r="G82" s="59">
        <v>-29.033964943320257</v>
      </c>
      <c r="H82" s="65">
        <v>0.32058530703096544</v>
      </c>
    </row>
    <row r="83" spans="1:8">
      <c r="A83" s="58">
        <v>40360</v>
      </c>
      <c r="B83" s="56">
        <v>23.253762969018958</v>
      </c>
      <c r="C83" s="56">
        <v>2</v>
      </c>
      <c r="D83" s="56">
        <v>42.264851575649104</v>
      </c>
      <c r="E83" s="56">
        <v>50.511202543472095</v>
      </c>
      <c r="F83" s="59">
        <v>8.2463509678229912</v>
      </c>
      <c r="G83" s="59">
        <v>-48.835486775234244</v>
      </c>
      <c r="H83" s="65">
        <v>0.32428423176214838</v>
      </c>
    </row>
    <row r="84" spans="1:8">
      <c r="A84" s="58">
        <v>40391</v>
      </c>
      <c r="B84" s="56">
        <v>15.518983150418602</v>
      </c>
      <c r="C84" s="56">
        <v>-59</v>
      </c>
      <c r="D84" s="56">
        <v>33.123825612094002</v>
      </c>
      <c r="E84" s="56">
        <v>-6.2267031979915046</v>
      </c>
      <c r="F84" s="59">
        <v>-39.350528810085507</v>
      </c>
      <c r="G84" s="59">
        <v>-52.883645549899676</v>
      </c>
      <c r="H84" s="65">
        <v>0.11034874789118043</v>
      </c>
    </row>
    <row r="85" spans="1:8">
      <c r="A85" s="58">
        <v>40422</v>
      </c>
      <c r="B85" s="56">
        <v>10.526012585252849</v>
      </c>
      <c r="C85" s="56">
        <v>-70</v>
      </c>
      <c r="D85" s="56">
        <v>30.260583948763838</v>
      </c>
      <c r="E85" s="56">
        <v>-16.585573566346682</v>
      </c>
      <c r="F85" s="59">
        <v>-46.846157515110519</v>
      </c>
      <c r="G85" s="59">
        <v>-53.369445074017619</v>
      </c>
      <c r="H85" s="65">
        <v>-4.498135963570038E-2</v>
      </c>
    </row>
    <row r="86" spans="1:8">
      <c r="A86" s="58">
        <v>40452</v>
      </c>
      <c r="B86" s="56">
        <v>12.837757558347874</v>
      </c>
      <c r="C86" s="56">
        <v>-70</v>
      </c>
      <c r="D86" s="56">
        <v>25.349218185763085</v>
      </c>
      <c r="E86" s="56">
        <v>-17.814120940408397</v>
      </c>
      <c r="F86" s="59">
        <v>-43.163339126171479</v>
      </c>
      <c r="G86" s="59">
        <v>-52.18158264619246</v>
      </c>
      <c r="H86" s="65">
        <v>-4.2964133991416631E-3</v>
      </c>
    </row>
    <row r="87" spans="1:8">
      <c r="A87" s="58">
        <v>40483</v>
      </c>
      <c r="B87" s="56">
        <v>15.102071901822498</v>
      </c>
      <c r="C87" s="56">
        <v>-49</v>
      </c>
      <c r="D87" s="56">
        <v>15.830626520437377</v>
      </c>
      <c r="E87" s="56">
        <v>-12.101524966497594</v>
      </c>
      <c r="F87" s="59">
        <v>-27.93215148693497</v>
      </c>
      <c r="G87" s="59">
        <v>-36.900260340533372</v>
      </c>
      <c r="H87" s="65">
        <v>1.7853070309661323E-3</v>
      </c>
    </row>
    <row r="88" spans="1:8">
      <c r="A88" s="58">
        <v>40513</v>
      </c>
      <c r="B88" s="56">
        <v>17.397076652698566</v>
      </c>
      <c r="C88" s="56">
        <v>-1</v>
      </c>
      <c r="D88" s="56">
        <v>2.6406594524563651</v>
      </c>
      <c r="E88" s="56">
        <v>-17.418155900521636</v>
      </c>
      <c r="F88" s="59">
        <v>-20.058815352978002</v>
      </c>
      <c r="G88" s="59">
        <v>16.406452313920777</v>
      </c>
      <c r="H88" s="65">
        <v>1.1703586600858351E-2</v>
      </c>
    </row>
    <row r="89" spans="1:8">
      <c r="A89" s="58">
        <v>40544</v>
      </c>
      <c r="B89" s="56">
        <v>25.230703497734705</v>
      </c>
      <c r="C89" s="56">
        <f>AVERAGE(C88,C90)</f>
        <v>45</v>
      </c>
      <c r="D89" s="56">
        <v>-11.864439178747297</v>
      </c>
      <c r="E89" s="56">
        <v>-18.597647165163298</v>
      </c>
      <c r="F89" s="59">
        <v>-6.733207986416005</v>
      </c>
      <c r="G89" s="59">
        <v>63.532717772110828</v>
      </c>
      <c r="H89" s="65">
        <v>6.4929393052470363E-2</v>
      </c>
    </row>
    <row r="90" spans="1:8">
      <c r="A90" s="58">
        <v>40575</v>
      </c>
      <c r="B90" s="56">
        <v>24.027798958286294</v>
      </c>
      <c r="C90" s="56">
        <v>91</v>
      </c>
      <c r="D90" s="56">
        <v>-9.4244902600604235</v>
      </c>
      <c r="E90" s="56">
        <v>-2.0295120491954011</v>
      </c>
      <c r="F90" s="59">
        <v>7.3949782108650197</v>
      </c>
      <c r="G90" s="59">
        <v>93.116402932640625</v>
      </c>
      <c r="H90" s="65">
        <v>-8.6890883445223999E-2</v>
      </c>
    </row>
    <row r="91" spans="1:8">
      <c r="A91" s="58">
        <v>40603</v>
      </c>
      <c r="B91" s="56">
        <v>28.28260543893963</v>
      </c>
      <c r="C91" s="56">
        <v>132</v>
      </c>
      <c r="D91" s="56">
        <v>-22.735764898092853</v>
      </c>
      <c r="E91" s="56">
        <v>4.910758608487173</v>
      </c>
      <c r="F91" s="59">
        <v>27.646523506580024</v>
      </c>
      <c r="G91" s="59">
        <v>127.43786038555713</v>
      </c>
      <c r="H91" s="65">
        <v>-0.34861899404430263</v>
      </c>
    </row>
    <row r="92" spans="1:8">
      <c r="A92" s="58">
        <v>40634</v>
      </c>
      <c r="B92" s="56">
        <v>36.039306977112446</v>
      </c>
      <c r="C92" s="56">
        <v>166</v>
      </c>
      <c r="D92" s="56">
        <v>-34.342982598073775</v>
      </c>
      <c r="E92" s="56">
        <v>31.645892287900725</v>
      </c>
      <c r="F92" s="59">
        <v>65.988874885974496</v>
      </c>
      <c r="G92" s="59">
        <v>134.94185573840164</v>
      </c>
      <c r="H92" s="65">
        <v>-0.58774802630236722</v>
      </c>
    </row>
    <row r="93" spans="1:8">
      <c r="A93" s="58">
        <v>40664</v>
      </c>
      <c r="B93" s="56">
        <v>48.892210450801279</v>
      </c>
      <c r="C93" s="56">
        <v>173</v>
      </c>
      <c r="D93" s="56">
        <v>-2.7223522318671343</v>
      </c>
      <c r="E93" s="56">
        <v>88.613450516274852</v>
      </c>
      <c r="F93" s="59">
        <v>91.335802748141987</v>
      </c>
      <c r="G93" s="59">
        <v>85.016136219704933</v>
      </c>
      <c r="H93" s="65">
        <v>-0.62958673597978709</v>
      </c>
    </row>
    <row r="94" spans="1:8">
      <c r="A94" s="58">
        <v>40695</v>
      </c>
      <c r="B94" s="56">
        <v>58.279887925164587</v>
      </c>
      <c r="C94" s="56">
        <f>AVERAGE(C93,C95)</f>
        <v>120</v>
      </c>
      <c r="D94" s="56">
        <v>21.709057091522581</v>
      </c>
      <c r="E94" s="56">
        <v>109.72526698230358</v>
      </c>
      <c r="F94" s="59">
        <v>88.016209890780999</v>
      </c>
      <c r="G94" s="59">
        <v>10.413147710665456</v>
      </c>
      <c r="H94" s="65">
        <v>-0.13841469296903364</v>
      </c>
    </row>
    <row r="95" spans="1:8">
      <c r="A95" s="58">
        <v>40725</v>
      </c>
      <c r="B95" s="56">
        <v>40.700263134935419</v>
      </c>
      <c r="C95" s="56">
        <v>67</v>
      </c>
      <c r="D95" s="56">
        <v>67.826212804269744</v>
      </c>
      <c r="E95" s="56">
        <v>104.29899943340826</v>
      </c>
      <c r="F95" s="59">
        <v>36.472786629138511</v>
      </c>
      <c r="G95" s="59">
        <v>-37.682638503880085</v>
      </c>
      <c r="H95" s="65">
        <v>0.38363907047182733</v>
      </c>
    </row>
    <row r="96" spans="1:8">
      <c r="A96" s="58">
        <v>40756</v>
      </c>
      <c r="B96" s="56">
        <v>24.588197825902085</v>
      </c>
      <c r="C96" s="56">
        <v>13</v>
      </c>
      <c r="D96" s="56">
        <v>83.761886626538626</v>
      </c>
      <c r="E96" s="56">
        <v>63.083185256715119</v>
      </c>
      <c r="F96" s="59">
        <v>-20.6787013698235</v>
      </c>
      <c r="G96" s="59">
        <v>-50.368114649767591</v>
      </c>
      <c r="H96" s="65">
        <v>0.28492939305247145</v>
      </c>
    </row>
    <row r="97" spans="1:8">
      <c r="A97" s="58">
        <v>40787</v>
      </c>
      <c r="B97" s="56">
        <v>14.707480949518349</v>
      </c>
      <c r="C97" s="56">
        <v>-62</v>
      </c>
      <c r="D97" s="56">
        <v>51.657035696986505</v>
      </c>
      <c r="E97" s="56">
        <v>-9.1881983419045188</v>
      </c>
      <c r="F97" s="59">
        <v>-60.845234038891022</v>
      </c>
      <c r="G97" s="59">
        <v>-52.880386965126448</v>
      </c>
      <c r="H97" s="65">
        <v>6.8585307030966325E-2</v>
      </c>
    </row>
    <row r="98" spans="1:8">
      <c r="A98" s="58">
        <v>40817</v>
      </c>
      <c r="B98" s="56">
        <v>14.827053965368094</v>
      </c>
      <c r="C98" s="56">
        <v>-30</v>
      </c>
      <c r="D98" s="56">
        <v>72.214901719425086</v>
      </c>
      <c r="E98" s="56">
        <v>22.122595050605575</v>
      </c>
      <c r="F98" s="59">
        <v>-50.092306668819504</v>
      </c>
      <c r="G98" s="59">
        <v>-52.169201863012887</v>
      </c>
      <c r="H98" s="65">
        <v>4.6606812407310017E-2</v>
      </c>
    </row>
    <row r="99" spans="1:8">
      <c r="A99" s="58">
        <v>40848</v>
      </c>
      <c r="B99" s="56">
        <v>16.046698727035469</v>
      </c>
      <c r="C99" s="56">
        <v>-30</v>
      </c>
      <c r="D99" s="56">
        <v>41.601398462789291</v>
      </c>
      <c r="E99" s="56">
        <v>2.7519146794828062</v>
      </c>
      <c r="F99" s="59">
        <v>-38.849483783306482</v>
      </c>
      <c r="G99" s="59">
        <v>-32.816399986513773</v>
      </c>
      <c r="H99" s="65">
        <v>6.4485307030966332E-2</v>
      </c>
    </row>
    <row r="100" spans="1:8">
      <c r="A100" s="58">
        <v>40878</v>
      </c>
      <c r="B100" s="56">
        <v>17.434144287611979</v>
      </c>
      <c r="C100" s="56">
        <v>23</v>
      </c>
      <c r="D100" s="56">
        <v>57.022594354195078</v>
      </c>
      <c r="E100" s="56">
        <v>27.829809284191594</v>
      </c>
      <c r="F100" s="59">
        <v>-29.192785070003481</v>
      </c>
      <c r="G100" s="59">
        <v>-4.8321580320827735</v>
      </c>
      <c r="H100" s="65">
        <v>2.3487478911803361E-3</v>
      </c>
    </row>
    <row r="101" spans="1:8">
      <c r="A101" s="58">
        <v>40909</v>
      </c>
      <c r="B101" s="56">
        <v>18.34847928214301</v>
      </c>
      <c r="C101" s="56">
        <v>52</v>
      </c>
      <c r="D101" s="56">
        <v>36.5541537037425</v>
      </c>
      <c r="E101" s="56">
        <v>15.687202316752476</v>
      </c>
      <c r="F101" s="59">
        <v>-20.866951386990024</v>
      </c>
      <c r="G101" s="59">
        <v>36.301416677291826</v>
      </c>
      <c r="H101" s="65">
        <v>1.1381005955697354E-2</v>
      </c>
    </row>
    <row r="102" spans="1:8">
      <c r="A102" s="58">
        <v>40940</v>
      </c>
      <c r="B102" s="56">
        <v>16.182214811665176</v>
      </c>
      <c r="C102" s="56">
        <v>96</v>
      </c>
      <c r="D102" s="56">
        <v>29.258854542708775</v>
      </c>
      <c r="E102" s="56">
        <v>18.51221869793978</v>
      </c>
      <c r="F102" s="59">
        <v>-10.746635844769003</v>
      </c>
      <c r="G102" s="59">
        <v>77.484253466293623</v>
      </c>
      <c r="H102" s="65">
        <v>3.5278357665984306E-3</v>
      </c>
    </row>
    <row r="103" spans="1:8">
      <c r="A103" s="58">
        <v>40969</v>
      </c>
      <c r="B103" s="56">
        <v>25.786718021436005</v>
      </c>
      <c r="C103" s="56">
        <v>127</v>
      </c>
      <c r="D103" s="56">
        <v>9.5844660877141621</v>
      </c>
      <c r="E103" s="56">
        <v>20.946606783701643</v>
      </c>
      <c r="F103" s="59">
        <v>11.362140695987478</v>
      </c>
      <c r="G103" s="59">
        <v>106.12394769421363</v>
      </c>
      <c r="H103" s="65">
        <v>-7.0554477915269587E-2</v>
      </c>
    </row>
    <row r="104" spans="1:8">
      <c r="A104" s="58">
        <v>41000</v>
      </c>
      <c r="B104" s="56">
        <v>40.104789516003692</v>
      </c>
      <c r="C104" s="56">
        <v>188</v>
      </c>
      <c r="D104" s="56">
        <v>49.547746745746224</v>
      </c>
      <c r="E104" s="56">
        <v>102.12975201044422</v>
      </c>
      <c r="F104" s="59">
        <v>52.582005264698012</v>
      </c>
      <c r="G104" s="59">
        <v>86.198996015858143</v>
      </c>
      <c r="H104" s="65">
        <v>-0.32874802630236666</v>
      </c>
    </row>
    <row r="105" spans="1:8">
      <c r="A105" s="58">
        <v>41030</v>
      </c>
      <c r="B105" s="56">
        <v>44.258756086623762</v>
      </c>
      <c r="C105" s="56">
        <f>AVERAGE(C104,C106)</f>
        <v>158.5</v>
      </c>
      <c r="D105" s="56">
        <v>74.197956866087111</v>
      </c>
      <c r="E105" s="56">
        <v>136.88999452710163</v>
      </c>
      <c r="F105" s="59">
        <v>62.692037661014524</v>
      </c>
      <c r="G105" s="59">
        <v>21.840237370168474</v>
      </c>
      <c r="H105" s="65">
        <v>-0.23023189727010851</v>
      </c>
    </row>
    <row r="106" spans="1:8">
      <c r="A106" s="58">
        <v>41061</v>
      </c>
      <c r="B106" s="56">
        <v>42.185359991789213</v>
      </c>
      <c r="C106" s="56">
        <v>129</v>
      </c>
      <c r="D106" s="56">
        <v>88.759775612057268</v>
      </c>
      <c r="E106" s="56">
        <v>152.56614284956376</v>
      </c>
      <c r="F106" s="59">
        <v>63.806367237506493</v>
      </c>
      <c r="G106" s="59">
        <v>-23.727728156594733</v>
      </c>
      <c r="H106" s="65">
        <v>0.1615853070309663</v>
      </c>
    </row>
    <row r="107" spans="1:8">
      <c r="A107" s="58">
        <v>41091</v>
      </c>
      <c r="B107" s="56">
        <v>40.440789690541472</v>
      </c>
      <c r="C107" s="56">
        <v>43</v>
      </c>
      <c r="D107" s="56">
        <v>65.806294730541424</v>
      </c>
      <c r="E107" s="56">
        <v>90.604272771652418</v>
      </c>
      <c r="F107" s="59">
        <v>24.79797804111098</v>
      </c>
      <c r="G107" s="59">
        <v>-47.853008616317787</v>
      </c>
      <c r="H107" s="65">
        <v>0.24873584466537513</v>
      </c>
    </row>
    <row r="108" spans="1:8">
      <c r="A108" s="58">
        <v>41122</v>
      </c>
      <c r="B108" s="56">
        <v>25.082432958081029</v>
      </c>
      <c r="C108" s="56">
        <v>-4</v>
      </c>
      <c r="D108" s="56">
        <v>85.249573397038773</v>
      </c>
      <c r="E108" s="56">
        <v>48.822806412514744</v>
      </c>
      <c r="F108" s="59">
        <v>-36.426766984524022</v>
      </c>
      <c r="G108" s="59">
        <v>-52.884251934599476</v>
      </c>
      <c r="H108" s="65">
        <v>6.1445522084729864E-2</v>
      </c>
    </row>
    <row r="109" spans="1:8">
      <c r="A109" s="58">
        <v>41153</v>
      </c>
      <c r="B109" s="56">
        <v>14.109615870269636</v>
      </c>
      <c r="C109" s="56">
        <v>-42</v>
      </c>
      <c r="D109" s="56">
        <v>84.505654782035151</v>
      </c>
      <c r="E109" s="56">
        <v>11.428820363200154</v>
      </c>
      <c r="F109" s="59">
        <v>-73.076834418835006</v>
      </c>
      <c r="G109" s="59">
        <v>-53.382339003564454</v>
      </c>
      <c r="H109" s="65">
        <v>-4.6481359635700659E-2</v>
      </c>
    </row>
  </sheetData>
  <phoneticPr fontId="4" type="noConversion"/>
  <pageMargins left="0.2" right="0.2" top="0.5" bottom="0.5" header="0.3" footer="0.3"/>
  <pageSetup scale="46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J121"/>
  <sheetViews>
    <sheetView workbookViewId="0">
      <selection activeCell="C1" sqref="C1:C118"/>
    </sheetView>
  </sheetViews>
  <sheetFormatPr defaultColWidth="8.85546875" defaultRowHeight="15"/>
  <cols>
    <col min="9" max="9" width="6.42578125" bestFit="1" customWidth="1"/>
  </cols>
  <sheetData>
    <row r="1" spans="1:10" ht="30">
      <c r="A1" s="4" t="s">
        <v>0</v>
      </c>
      <c r="B1" s="4" t="s">
        <v>1</v>
      </c>
      <c r="C1" s="4" t="s">
        <v>26</v>
      </c>
      <c r="D1" s="4" t="s">
        <v>4</v>
      </c>
      <c r="E1" s="4" t="s">
        <v>5</v>
      </c>
      <c r="F1" s="4" t="s">
        <v>28</v>
      </c>
      <c r="G1" s="4" t="s">
        <v>27</v>
      </c>
      <c r="H1" s="4" t="s">
        <v>29</v>
      </c>
      <c r="I1" s="4" t="s">
        <v>30</v>
      </c>
    </row>
    <row r="2" spans="1:10">
      <c r="A2">
        <v>2003</v>
      </c>
      <c r="B2">
        <v>1</v>
      </c>
      <c r="C2" s="25">
        <v>37622</v>
      </c>
      <c r="D2" s="2">
        <v>35.7125638982412</v>
      </c>
      <c r="E2" s="3">
        <v>-1</v>
      </c>
      <c r="F2" s="17">
        <v>-5.919457448990309E-2</v>
      </c>
      <c r="G2" s="2">
        <v>-6.5925917888300205</v>
      </c>
      <c r="H2" s="2">
        <v>23.501594509876924</v>
      </c>
      <c r="I2" s="2">
        <f>E2-F2-G2-H2</f>
        <v>-17.849808146556999</v>
      </c>
      <c r="J2" s="18"/>
    </row>
    <row r="3" spans="1:10">
      <c r="A3">
        <v>2003</v>
      </c>
      <c r="B3">
        <v>2</v>
      </c>
      <c r="C3" s="25">
        <v>37653</v>
      </c>
      <c r="D3" s="2">
        <v>23.596779692308001</v>
      </c>
      <c r="E3" s="3">
        <v>51</v>
      </c>
      <c r="F3" s="17">
        <v>-6.9747569881608101E-2</v>
      </c>
      <c r="G3" s="2">
        <v>8.9212405228000193</v>
      </c>
      <c r="H3" s="2">
        <v>70.652106630817215</v>
      </c>
      <c r="I3" s="2">
        <f t="shared" ref="I3:I66" si="0">E3-F3-G3-H3</f>
        <v>-28.503599583735628</v>
      </c>
      <c r="J3" s="18"/>
    </row>
    <row r="4" spans="1:10">
      <c r="A4">
        <v>2003</v>
      </c>
      <c r="B4">
        <v>3</v>
      </c>
      <c r="C4" s="25">
        <v>37681</v>
      </c>
      <c r="D4" s="2">
        <v>30.630819475805499</v>
      </c>
      <c r="E4" s="3">
        <v>85</v>
      </c>
      <c r="F4" s="17">
        <v>-8.0807477715709092E-2</v>
      </c>
      <c r="G4" s="2">
        <v>24.191940662799482</v>
      </c>
      <c r="H4" s="2">
        <v>109.32005863577224</v>
      </c>
      <c r="I4" s="2">
        <f t="shared" si="0"/>
        <v>-48.431191820856014</v>
      </c>
      <c r="J4" s="18"/>
    </row>
    <row r="5" spans="1:10">
      <c r="A5">
        <v>2003</v>
      </c>
      <c r="B5">
        <v>4</v>
      </c>
      <c r="C5" s="25">
        <v>37712</v>
      </c>
      <c r="D5" s="2">
        <v>36.368428977155297</v>
      </c>
      <c r="E5" s="3">
        <v>110</v>
      </c>
      <c r="F5" s="17">
        <v>-4.669995083398909E-2</v>
      </c>
      <c r="G5" s="2">
        <v>50.855892956195532</v>
      </c>
      <c r="H5" s="2">
        <v>68.17423447102324</v>
      </c>
      <c r="I5" s="2">
        <f t="shared" si="0"/>
        <v>-8.9834274763847901</v>
      </c>
      <c r="J5" s="18"/>
    </row>
    <row r="6" spans="1:10">
      <c r="A6">
        <v>2003</v>
      </c>
      <c r="B6">
        <v>5</v>
      </c>
      <c r="C6" s="25">
        <v>37742</v>
      </c>
      <c r="D6" s="2">
        <v>46.824645035300698</v>
      </c>
      <c r="E6" s="3">
        <v>76</v>
      </c>
      <c r="F6" s="17">
        <v>-2.6936509973774087E-2</v>
      </c>
      <c r="G6" s="2">
        <v>65.565810787616499</v>
      </c>
      <c r="H6" s="2">
        <v>-29.423205413885974</v>
      </c>
      <c r="I6" s="2">
        <f t="shared" si="0"/>
        <v>39.884331136243254</v>
      </c>
      <c r="J6" s="18"/>
    </row>
    <row r="7" spans="1:10">
      <c r="A7">
        <v>2003</v>
      </c>
      <c r="B7">
        <v>6</v>
      </c>
      <c r="C7" s="25">
        <v>37773</v>
      </c>
      <c r="D7" s="2">
        <v>64.399986920268503</v>
      </c>
      <c r="E7" s="3" t="s">
        <v>3</v>
      </c>
      <c r="F7" s="17">
        <v>4.66333824993449E-2</v>
      </c>
      <c r="G7" s="2">
        <v>49.180499298510995</v>
      </c>
      <c r="H7" s="2">
        <v>-71.956453312629122</v>
      </c>
      <c r="I7" s="3" t="s">
        <v>3</v>
      </c>
      <c r="J7" s="18"/>
    </row>
    <row r="8" spans="1:10">
      <c r="A8">
        <v>2003</v>
      </c>
      <c r="B8">
        <v>7</v>
      </c>
      <c r="C8" s="25">
        <v>37803</v>
      </c>
      <c r="D8" s="2">
        <v>51.107829619925099</v>
      </c>
      <c r="E8" s="3">
        <v>-14</v>
      </c>
      <c r="F8" s="17">
        <v>5.6934457768161917E-2</v>
      </c>
      <c r="G8" s="2">
        <v>1.7478372978550283</v>
      </c>
      <c r="H8" s="2">
        <v>-73.026957313410122</v>
      </c>
      <c r="I8" s="2">
        <f t="shared" si="0"/>
        <v>57.222185557786929</v>
      </c>
      <c r="J8" s="18"/>
    </row>
    <row r="9" spans="1:10">
      <c r="A9">
        <v>2003</v>
      </c>
      <c r="B9">
        <v>8</v>
      </c>
      <c r="C9" s="25">
        <v>37834</v>
      </c>
      <c r="D9" s="2">
        <v>47.836154163194998</v>
      </c>
      <c r="E9" s="3">
        <v>-88</v>
      </c>
      <c r="F9" s="17">
        <v>5.3215545423548893E-3</v>
      </c>
      <c r="G9" s="2">
        <v>-55.613862645687504</v>
      </c>
      <c r="H9" s="2">
        <v>-73.030595813404602</v>
      </c>
      <c r="I9" s="2">
        <f t="shared" si="0"/>
        <v>40.639136904549758</v>
      </c>
      <c r="J9" s="18"/>
    </row>
    <row r="10" spans="1:10">
      <c r="A10">
        <v>2003</v>
      </c>
      <c r="B10">
        <v>9</v>
      </c>
      <c r="C10" s="25">
        <v>37865</v>
      </c>
      <c r="D10" s="2">
        <v>37.361359684580499</v>
      </c>
      <c r="E10" s="3">
        <v>-117</v>
      </c>
      <c r="F10" s="17">
        <v>2.3000491660108979E-3</v>
      </c>
      <c r="G10" s="2">
        <v>-74.437020089687508</v>
      </c>
      <c r="H10" s="2">
        <v>-72.896559312923074</v>
      </c>
      <c r="I10" s="2">
        <f t="shared" si="0"/>
        <v>30.331279353444572</v>
      </c>
      <c r="J10" s="18"/>
    </row>
    <row r="11" spans="1:10">
      <c r="A11">
        <v>2003</v>
      </c>
      <c r="B11">
        <v>10</v>
      </c>
      <c r="C11" s="25">
        <v>37895</v>
      </c>
      <c r="D11" s="2">
        <v>38.935841789043302</v>
      </c>
      <c r="E11" s="3">
        <v>-123</v>
      </c>
      <c r="F11" s="17">
        <v>-1.113005836087011E-2</v>
      </c>
      <c r="G11" s="2">
        <v>-65.254016463818004</v>
      </c>
      <c r="H11" s="2">
        <v>-71.901615314298567</v>
      </c>
      <c r="I11" s="2">
        <f t="shared" si="0"/>
        <v>14.166761836477448</v>
      </c>
      <c r="J11" s="18"/>
    </row>
    <row r="12" spans="1:10">
      <c r="A12">
        <v>2003</v>
      </c>
      <c r="B12">
        <v>11</v>
      </c>
      <c r="C12" s="25">
        <v>37926</v>
      </c>
      <c r="D12" s="2">
        <v>40.513446317114301</v>
      </c>
      <c r="E12" s="3">
        <v>-74</v>
      </c>
      <c r="F12" s="17">
        <v>-1.6366617500655101E-2</v>
      </c>
      <c r="G12" s="2">
        <v>-42.77333639389451</v>
      </c>
      <c r="H12" s="2">
        <v>-42.842953307920972</v>
      </c>
      <c r="I12" s="2">
        <f t="shared" si="0"/>
        <v>11.632656319316133</v>
      </c>
      <c r="J12" s="18"/>
    </row>
    <row r="13" spans="1:10">
      <c r="A13">
        <v>2003</v>
      </c>
      <c r="B13">
        <v>12</v>
      </c>
      <c r="C13" s="25">
        <v>37956</v>
      </c>
      <c r="D13" s="2">
        <v>49.3655172465185</v>
      </c>
      <c r="E13" s="3">
        <v>-23</v>
      </c>
      <c r="F13" s="17">
        <v>-2.7259090618935111E-2</v>
      </c>
      <c r="G13" s="2">
        <v>-27.033012988628514</v>
      </c>
      <c r="H13" s="2">
        <v>26.556778644180028</v>
      </c>
      <c r="I13" s="2">
        <f t="shared" si="0"/>
        <v>-22.496506564932581</v>
      </c>
      <c r="J13" s="18"/>
    </row>
    <row r="14" spans="1:10">
      <c r="A14">
        <v>2004</v>
      </c>
      <c r="B14">
        <v>1</v>
      </c>
      <c r="C14" s="25">
        <v>37987</v>
      </c>
      <c r="D14" s="2">
        <v>36.361091281675797</v>
      </c>
      <c r="E14" s="3">
        <v>9</v>
      </c>
      <c r="F14" s="17">
        <v>-4.1775219651193102E-2</v>
      </c>
      <c r="G14" s="2">
        <v>-21.722739646495995</v>
      </c>
      <c r="H14" s="2">
        <v>72.941418663194227</v>
      </c>
      <c r="I14" s="2">
        <f t="shared" si="0"/>
        <v>-42.176903797047039</v>
      </c>
      <c r="J14" s="18"/>
    </row>
    <row r="15" spans="1:10">
      <c r="A15">
        <v>2004</v>
      </c>
      <c r="B15">
        <v>2</v>
      </c>
      <c r="C15" s="25">
        <v>38018</v>
      </c>
      <c r="D15" s="2">
        <v>25.9573319401491</v>
      </c>
      <c r="E15" s="3">
        <v>62</v>
      </c>
      <c r="F15" s="17">
        <v>-5.8171215201805099E-2</v>
      </c>
      <c r="G15" s="2">
        <v>-11.276135699810482</v>
      </c>
      <c r="H15" s="2">
        <v>121.28879481478323</v>
      </c>
      <c r="I15" s="2">
        <f t="shared" si="0"/>
        <v>-47.954487899770939</v>
      </c>
      <c r="J15" s="18"/>
    </row>
    <row r="16" spans="1:10">
      <c r="A16">
        <v>2004</v>
      </c>
      <c r="B16">
        <v>3</v>
      </c>
      <c r="C16" s="25">
        <v>38047</v>
      </c>
      <c r="D16" s="2">
        <v>30.5340243439495</v>
      </c>
      <c r="E16" s="3">
        <v>66</v>
      </c>
      <c r="F16" s="17">
        <v>-6.8871993844741103E-2</v>
      </c>
      <c r="G16" s="2">
        <v>11.525605833469001</v>
      </c>
      <c r="H16" s="2">
        <v>123.31071442785922</v>
      </c>
      <c r="I16" s="2">
        <f t="shared" si="0"/>
        <v>-68.767448267483488</v>
      </c>
      <c r="J16" s="18"/>
    </row>
    <row r="17" spans="1:10">
      <c r="A17">
        <v>2004</v>
      </c>
      <c r="B17">
        <v>4</v>
      </c>
      <c r="C17" s="25">
        <v>38078</v>
      </c>
      <c r="D17" s="2">
        <v>33.7643276878702</v>
      </c>
      <c r="E17" s="3">
        <v>36</v>
      </c>
      <c r="F17" s="17">
        <v>-3.9699950833989112E-2</v>
      </c>
      <c r="G17" s="2">
        <v>38.531187622486016</v>
      </c>
      <c r="H17" s="2">
        <v>22.498634587096632</v>
      </c>
      <c r="I17" s="2">
        <f t="shared" si="0"/>
        <v>-24.990122258748656</v>
      </c>
      <c r="J17" s="18"/>
    </row>
    <row r="18" spans="1:10">
      <c r="A18">
        <v>2004</v>
      </c>
      <c r="B18">
        <v>5</v>
      </c>
      <c r="C18" s="25">
        <v>38108</v>
      </c>
      <c r="D18" s="2">
        <v>48.736348889455002</v>
      </c>
      <c r="E18" s="3">
        <v>24</v>
      </c>
      <c r="F18" s="17">
        <v>1.6934457768161909E-2</v>
      </c>
      <c r="G18" s="2">
        <v>40.86403047793948</v>
      </c>
      <c r="H18" s="2">
        <v>-60.487573246181768</v>
      </c>
      <c r="I18" s="2">
        <f t="shared" si="0"/>
        <v>43.60660831047413</v>
      </c>
      <c r="J18" s="18"/>
    </row>
    <row r="19" spans="1:10">
      <c r="A19">
        <v>2004</v>
      </c>
      <c r="B19">
        <v>6</v>
      </c>
      <c r="C19" s="25">
        <v>38139</v>
      </c>
      <c r="D19" s="2">
        <v>58.966969841904003</v>
      </c>
      <c r="E19" s="3">
        <v>-11</v>
      </c>
      <c r="F19" s="17">
        <v>6.0966715832677876E-2</v>
      </c>
      <c r="G19" s="2">
        <v>33.049987680851018</v>
      </c>
      <c r="H19" s="2">
        <v>-72.718429312501783</v>
      </c>
      <c r="I19" s="2">
        <f t="shared" si="0"/>
        <v>28.607474915818088</v>
      </c>
      <c r="J19" s="18"/>
    </row>
    <row r="20" spans="1:10">
      <c r="A20">
        <v>2004</v>
      </c>
      <c r="B20">
        <v>7</v>
      </c>
      <c r="C20" s="25">
        <v>38169</v>
      </c>
      <c r="D20" s="2">
        <v>48.354008118624201</v>
      </c>
      <c r="E20" s="3">
        <v>-56</v>
      </c>
      <c r="F20" s="17">
        <v>6.3708651316548903E-2</v>
      </c>
      <c r="G20" s="2">
        <v>-6.6945946860925005</v>
      </c>
      <c r="H20" s="2">
        <v>-73.028755313395152</v>
      </c>
      <c r="I20" s="2">
        <f t="shared" si="0"/>
        <v>23.659641348171107</v>
      </c>
      <c r="J20" s="18"/>
    </row>
    <row r="21" spans="1:10">
      <c r="A21">
        <v>2004</v>
      </c>
      <c r="B21">
        <v>8</v>
      </c>
      <c r="C21" s="25">
        <v>38200</v>
      </c>
      <c r="D21" s="2">
        <v>44.225695744969201</v>
      </c>
      <c r="E21" s="3">
        <v>-117</v>
      </c>
      <c r="F21" s="17">
        <v>9.5151029294519018E-3</v>
      </c>
      <c r="G21" s="2">
        <v>-45.319404714168968</v>
      </c>
      <c r="H21" s="2">
        <v>-73.031311438400664</v>
      </c>
      <c r="I21" s="2">
        <f t="shared" si="0"/>
        <v>1.3412010496401763</v>
      </c>
      <c r="J21" s="18"/>
    </row>
    <row r="22" spans="1:10">
      <c r="A22">
        <v>2004</v>
      </c>
      <c r="B22">
        <v>9</v>
      </c>
      <c r="C22" s="25">
        <v>38231</v>
      </c>
      <c r="D22" s="2">
        <v>42.4946240965524</v>
      </c>
      <c r="E22" s="3">
        <v>-66</v>
      </c>
      <c r="F22" s="17">
        <v>8.3000491660119025E-3</v>
      </c>
      <c r="G22" s="2">
        <v>-27.514517490925016</v>
      </c>
      <c r="H22" s="2">
        <v>-72.994250313385166</v>
      </c>
      <c r="I22" s="2">
        <f t="shared" si="0"/>
        <v>34.500467755144172</v>
      </c>
      <c r="J22" s="18"/>
    </row>
    <row r="23" spans="1:10">
      <c r="A23">
        <v>2004</v>
      </c>
      <c r="B23">
        <v>10</v>
      </c>
      <c r="C23" s="25">
        <v>38261</v>
      </c>
      <c r="D23" s="2">
        <v>37.145131849708797</v>
      </c>
      <c r="E23" s="3">
        <v>-83</v>
      </c>
      <c r="F23" s="17">
        <v>8.869941639129908E-3</v>
      </c>
      <c r="G23" s="2">
        <v>-28.160349323810976</v>
      </c>
      <c r="H23" s="2">
        <v>-69.34337132088632</v>
      </c>
      <c r="I23" s="2">
        <f t="shared" si="0"/>
        <v>14.494850703058162</v>
      </c>
      <c r="J23" s="18"/>
    </row>
    <row r="24" spans="1:10">
      <c r="A24">
        <v>2004</v>
      </c>
      <c r="B24">
        <v>11</v>
      </c>
      <c r="C24" s="25">
        <v>38292</v>
      </c>
      <c r="D24" s="2">
        <v>39.295701109894701</v>
      </c>
      <c r="E24" s="3">
        <v>-42</v>
      </c>
      <c r="F24" s="17">
        <v>1.5966715832677891E-2</v>
      </c>
      <c r="G24" s="2">
        <v>-15.294819219173519</v>
      </c>
      <c r="H24" s="2">
        <v>-43.949713258898271</v>
      </c>
      <c r="I24" s="2">
        <f t="shared" si="0"/>
        <v>17.228565762239114</v>
      </c>
      <c r="J24" s="18"/>
    </row>
    <row r="25" spans="1:10">
      <c r="A25">
        <v>2004</v>
      </c>
      <c r="B25">
        <v>12</v>
      </c>
      <c r="C25" s="25">
        <v>38322</v>
      </c>
      <c r="D25" s="2">
        <v>51.398215015492802</v>
      </c>
      <c r="E25" s="3">
        <v>-12</v>
      </c>
      <c r="F25" s="17">
        <v>-4.8489707054810705E-4</v>
      </c>
      <c r="G25" s="2">
        <v>-2.4945270229000016</v>
      </c>
      <c r="H25" s="2">
        <v>3.4626427926553305</v>
      </c>
      <c r="I25" s="2">
        <f t="shared" si="0"/>
        <v>-12.967630872684781</v>
      </c>
      <c r="J25" s="18"/>
    </row>
    <row r="26" spans="1:10">
      <c r="A26">
        <v>2005</v>
      </c>
      <c r="B26">
        <v>1</v>
      </c>
      <c r="C26" s="25">
        <v>38353</v>
      </c>
      <c r="D26" s="2">
        <v>44.714511160841603</v>
      </c>
      <c r="E26" s="3">
        <v>29</v>
      </c>
      <c r="F26" s="17">
        <v>1.6934457768161909E-2</v>
      </c>
      <c r="G26" s="2">
        <v>7.5427635025365021</v>
      </c>
      <c r="H26" s="2">
        <v>49.151850841908228</v>
      </c>
      <c r="I26" s="2">
        <f t="shared" si="0"/>
        <v>-27.711548802212892</v>
      </c>
      <c r="J26" s="18"/>
    </row>
    <row r="27" spans="1:10">
      <c r="A27">
        <v>2005</v>
      </c>
      <c r="B27">
        <v>2</v>
      </c>
      <c r="C27" s="25">
        <v>38384</v>
      </c>
      <c r="D27" s="2">
        <v>31.9636259929893</v>
      </c>
      <c r="E27" s="3">
        <v>45</v>
      </c>
      <c r="F27" s="17">
        <v>2.59667158326779E-2</v>
      </c>
      <c r="G27" s="2">
        <v>23.688724758563978</v>
      </c>
      <c r="H27" s="2">
        <v>69.849130841302227</v>
      </c>
      <c r="I27" s="2">
        <f t="shared" si="0"/>
        <v>-48.563822315698886</v>
      </c>
      <c r="J27" s="18"/>
    </row>
    <row r="28" spans="1:10">
      <c r="A28">
        <v>2005</v>
      </c>
      <c r="B28">
        <v>3</v>
      </c>
      <c r="C28" s="25">
        <v>38412</v>
      </c>
      <c r="D28" s="2">
        <v>29.149853958409899</v>
      </c>
      <c r="E28" s="3">
        <v>37</v>
      </c>
      <c r="F28" s="17">
        <v>2.9192522284290923E-2</v>
      </c>
      <c r="G28" s="2">
        <v>35.594777872501027</v>
      </c>
      <c r="H28" s="2">
        <v>53.807194564944226</v>
      </c>
      <c r="I28" s="2">
        <f t="shared" si="0"/>
        <v>-52.431164959729543</v>
      </c>
      <c r="J28" s="18"/>
    </row>
    <row r="29" spans="1:10">
      <c r="A29">
        <v>2005</v>
      </c>
      <c r="B29">
        <v>4</v>
      </c>
      <c r="C29" s="25">
        <v>38443</v>
      </c>
      <c r="D29" s="2">
        <v>31.0056664299765</v>
      </c>
      <c r="E29" s="3">
        <v>60</v>
      </c>
      <c r="F29" s="17">
        <v>1.4633382499344899E-2</v>
      </c>
      <c r="G29" s="2">
        <v>53.421116449771489</v>
      </c>
      <c r="H29" s="2">
        <v>29.681114669440234</v>
      </c>
      <c r="I29" s="2">
        <f t="shared" si="0"/>
        <v>-23.116864501711071</v>
      </c>
      <c r="J29" s="18"/>
    </row>
    <row r="30" spans="1:10">
      <c r="A30">
        <v>2005</v>
      </c>
      <c r="B30">
        <v>5</v>
      </c>
      <c r="C30" s="25">
        <v>38473</v>
      </c>
      <c r="D30" s="2">
        <v>54.398864103026298</v>
      </c>
      <c r="E30" s="3">
        <v>14</v>
      </c>
      <c r="F30" s="17">
        <v>3.8224780348806886E-2</v>
      </c>
      <c r="G30" s="2">
        <v>59.954089481769529</v>
      </c>
      <c r="H30" s="2">
        <v>-58.670421328420176</v>
      </c>
      <c r="I30" s="2">
        <f t="shared" si="0"/>
        <v>12.678107066301841</v>
      </c>
      <c r="J30" s="18"/>
    </row>
    <row r="31" spans="1:10">
      <c r="A31">
        <v>2005</v>
      </c>
      <c r="B31">
        <v>6</v>
      </c>
      <c r="C31" s="25">
        <v>38504</v>
      </c>
      <c r="D31" s="2">
        <v>68.896276916156296</v>
      </c>
      <c r="E31" s="3">
        <v>5</v>
      </c>
      <c r="F31" s="17">
        <v>6.6633382499344918E-2</v>
      </c>
      <c r="G31" s="2">
        <v>73.620603973804521</v>
      </c>
      <c r="H31" s="2">
        <v>-72.955749311456273</v>
      </c>
      <c r="I31" s="2">
        <f t="shared" si="0"/>
        <v>4.2685119551524053</v>
      </c>
      <c r="J31" s="18"/>
    </row>
    <row r="32" spans="1:10">
      <c r="A32">
        <v>2005</v>
      </c>
      <c r="B32">
        <v>7</v>
      </c>
      <c r="C32" s="25">
        <v>38534</v>
      </c>
      <c r="D32" s="2">
        <v>64.465557816041795</v>
      </c>
      <c r="E32" s="3">
        <v>-46</v>
      </c>
      <c r="F32" s="17">
        <v>6.2418328735903916E-2</v>
      </c>
      <c r="G32" s="2">
        <v>40.922779943881494</v>
      </c>
      <c r="H32" s="2">
        <v>-73.029218313396868</v>
      </c>
      <c r="I32" s="2">
        <f t="shared" si="0"/>
        <v>-13.955979959220528</v>
      </c>
      <c r="J32" s="18"/>
    </row>
    <row r="33" spans="1:10">
      <c r="A33">
        <v>2005</v>
      </c>
      <c r="B33">
        <v>8</v>
      </c>
      <c r="C33" s="25">
        <v>38565</v>
      </c>
      <c r="D33" s="2">
        <v>50.623853960645498</v>
      </c>
      <c r="E33" s="3">
        <v>-73</v>
      </c>
      <c r="F33" s="17">
        <v>7.9021997036458902E-3</v>
      </c>
      <c r="G33" s="2">
        <v>-20.833942644657498</v>
      </c>
      <c r="H33" s="2">
        <v>-73.028002875902899</v>
      </c>
      <c r="I33" s="2">
        <f t="shared" si="0"/>
        <v>20.854043320856746</v>
      </c>
      <c r="J33" s="18"/>
    </row>
    <row r="34" spans="1:10">
      <c r="A34">
        <v>2005</v>
      </c>
      <c r="B34">
        <v>9</v>
      </c>
      <c r="C34" s="25">
        <v>38596</v>
      </c>
      <c r="D34" s="2">
        <v>38.691512141697302</v>
      </c>
      <c r="E34" s="3">
        <v>-107</v>
      </c>
      <c r="F34" s="17">
        <v>5.9667158326779102E-3</v>
      </c>
      <c r="G34" s="2">
        <v>-29.489706175388505</v>
      </c>
      <c r="H34" s="2">
        <v>-72.989576313311161</v>
      </c>
      <c r="I34" s="2">
        <f t="shared" si="0"/>
        <v>-4.5266842271330177</v>
      </c>
      <c r="J34" s="18"/>
    </row>
    <row r="35" spans="1:10">
      <c r="A35">
        <v>2005</v>
      </c>
      <c r="B35">
        <v>10</v>
      </c>
      <c r="C35" s="25">
        <v>38626</v>
      </c>
      <c r="D35" s="2">
        <v>40.102223127907102</v>
      </c>
      <c r="E35" s="3">
        <v>-81</v>
      </c>
      <c r="F35" s="17">
        <v>5.9667158326779102E-3</v>
      </c>
      <c r="G35" s="2">
        <v>-4.6982381225245149</v>
      </c>
      <c r="H35" s="2">
        <v>-72.134247310340243</v>
      </c>
      <c r="I35" s="2">
        <f t="shared" si="0"/>
        <v>-4.1734812829679271</v>
      </c>
      <c r="J35" s="18"/>
    </row>
    <row r="36" spans="1:10">
      <c r="A36">
        <v>2005</v>
      </c>
      <c r="B36">
        <v>11</v>
      </c>
      <c r="C36" s="25">
        <v>38657</v>
      </c>
      <c r="D36" s="2">
        <v>36.326276258443798</v>
      </c>
      <c r="E36" s="3">
        <v>-44</v>
      </c>
      <c r="F36" s="17">
        <v>5.9667158326779102E-3</v>
      </c>
      <c r="G36" s="2">
        <v>6.5704354690894888</v>
      </c>
      <c r="H36" s="2">
        <v>-42.967861322838672</v>
      </c>
      <c r="I36" s="2">
        <f t="shared" si="0"/>
        <v>-7.608540862083494</v>
      </c>
      <c r="J36" s="18"/>
    </row>
    <row r="37" spans="1:10">
      <c r="A37">
        <v>2005</v>
      </c>
      <c r="B37">
        <v>12</v>
      </c>
      <c r="C37" s="25">
        <v>38687</v>
      </c>
      <c r="D37" s="2">
        <v>48.542758625743197</v>
      </c>
      <c r="E37" s="3">
        <v>-16</v>
      </c>
      <c r="F37" s="17">
        <v>-4.8489707054810705E-4</v>
      </c>
      <c r="G37" s="2">
        <v>5.14730979198049</v>
      </c>
      <c r="H37" s="2">
        <v>-1.892309310616767</v>
      </c>
      <c r="I37" s="2">
        <f t="shared" si="0"/>
        <v>-19.254515584293173</v>
      </c>
      <c r="J37" s="18"/>
    </row>
    <row r="38" spans="1:10">
      <c r="A38">
        <v>2006</v>
      </c>
      <c r="B38">
        <v>1</v>
      </c>
      <c r="C38" s="25">
        <v>38718</v>
      </c>
      <c r="D38" s="2">
        <v>34.507464506635003</v>
      </c>
      <c r="E38" s="3">
        <v>19</v>
      </c>
      <c r="F38" s="17">
        <v>-6.9365099737740965E-3</v>
      </c>
      <c r="G38" s="2">
        <v>31.012717554508015</v>
      </c>
      <c r="H38" s="2">
        <v>63.738890766437223</v>
      </c>
      <c r="I38" s="2">
        <f t="shared" si="0"/>
        <v>-75.744671810971468</v>
      </c>
      <c r="J38" s="18"/>
    </row>
    <row r="39" spans="1:10">
      <c r="A39">
        <v>2006</v>
      </c>
      <c r="B39">
        <v>2</v>
      </c>
      <c r="C39" s="25">
        <v>38749</v>
      </c>
      <c r="D39" s="2">
        <v>27.3386921444413</v>
      </c>
      <c r="E39" s="3">
        <v>93</v>
      </c>
      <c r="F39" s="17">
        <v>-2.6047127387510971E-3</v>
      </c>
      <c r="G39" s="2">
        <v>37.786523220477989</v>
      </c>
      <c r="H39" s="2">
        <v>128.50527489758622</v>
      </c>
      <c r="I39" s="2">
        <f t="shared" si="0"/>
        <v>-73.289193405325463</v>
      </c>
      <c r="J39" s="18"/>
    </row>
    <row r="40" spans="1:10">
      <c r="A40">
        <v>2006</v>
      </c>
      <c r="B40">
        <v>3</v>
      </c>
      <c r="C40" s="25">
        <v>38777</v>
      </c>
      <c r="D40" s="2">
        <v>35.780320490540298</v>
      </c>
      <c r="E40" s="3">
        <v>113</v>
      </c>
      <c r="F40" s="17">
        <v>-2.6936509973773087E-2</v>
      </c>
      <c r="G40" s="2">
        <v>52.819371330677029</v>
      </c>
      <c r="H40" s="2">
        <v>154.79257085177221</v>
      </c>
      <c r="I40" s="2">
        <f t="shared" si="0"/>
        <v>-94.585005672475461</v>
      </c>
      <c r="J40" s="18"/>
    </row>
    <row r="41" spans="1:10">
      <c r="A41">
        <v>2006</v>
      </c>
      <c r="B41">
        <v>4</v>
      </c>
      <c r="C41" s="25">
        <v>38808</v>
      </c>
      <c r="D41" s="2">
        <v>42.251075055108501</v>
      </c>
      <c r="E41" s="3">
        <v>113</v>
      </c>
      <c r="F41" s="17">
        <v>-2.9366617500655112E-2</v>
      </c>
      <c r="G41" s="2">
        <v>87.172694094120004</v>
      </c>
      <c r="H41" s="2">
        <v>82.072570579002232</v>
      </c>
      <c r="I41" s="2">
        <f t="shared" si="0"/>
        <v>-56.215898055621579</v>
      </c>
      <c r="J41" s="18"/>
    </row>
    <row r="42" spans="1:10">
      <c r="A42">
        <v>2006</v>
      </c>
      <c r="B42">
        <v>5</v>
      </c>
      <c r="C42" s="25">
        <v>38838</v>
      </c>
      <c r="D42" s="2">
        <v>75.790588243184303</v>
      </c>
      <c r="E42" s="3">
        <v>74</v>
      </c>
      <c r="F42" s="17">
        <v>-3.4033284167322098E-2</v>
      </c>
      <c r="G42" s="2">
        <v>83.937786562381518</v>
      </c>
      <c r="H42" s="2">
        <v>-35.809301265489871</v>
      </c>
      <c r="I42" s="2">
        <f t="shared" si="0"/>
        <v>25.905547987275675</v>
      </c>
      <c r="J42" s="18"/>
    </row>
    <row r="43" spans="1:10">
      <c r="A43">
        <v>2006</v>
      </c>
      <c r="B43">
        <v>6</v>
      </c>
      <c r="C43" s="25">
        <v>38869</v>
      </c>
      <c r="D43" s="2">
        <v>83.134528569801105</v>
      </c>
      <c r="E43" s="3">
        <v>45</v>
      </c>
      <c r="F43" s="17">
        <v>5.2633382499344905E-2</v>
      </c>
      <c r="G43" s="2">
        <v>72.202417404590506</v>
      </c>
      <c r="H43" s="2">
        <v>-72.637093314615882</v>
      </c>
      <c r="I43" s="2">
        <f t="shared" si="0"/>
        <v>45.382042527526032</v>
      </c>
      <c r="J43" s="18"/>
    </row>
    <row r="44" spans="1:10">
      <c r="A44">
        <v>2006</v>
      </c>
      <c r="B44">
        <v>7</v>
      </c>
      <c r="C44" s="25">
        <v>38899</v>
      </c>
      <c r="D44" s="2">
        <v>61.610101426292204</v>
      </c>
      <c r="E44" s="3">
        <v>-35</v>
      </c>
      <c r="F44" s="17">
        <v>5.9192522284290894E-2</v>
      </c>
      <c r="G44" s="2">
        <v>10.022642586169979</v>
      </c>
      <c r="H44" s="2">
        <v>-73.031605313423597</v>
      </c>
      <c r="I44" s="2">
        <f t="shared" si="0"/>
        <v>27.949770204969326</v>
      </c>
      <c r="J44" s="18"/>
    </row>
    <row r="45" spans="1:10">
      <c r="A45">
        <v>2006</v>
      </c>
      <c r="B45">
        <v>8</v>
      </c>
      <c r="C45" s="25">
        <v>38930</v>
      </c>
      <c r="D45" s="2">
        <v>49.317119680590601</v>
      </c>
      <c r="E45" s="3">
        <v>-101</v>
      </c>
      <c r="F45" s="17">
        <v>1.0805425510096889E-2</v>
      </c>
      <c r="G45" s="2">
        <v>-47.521107180179968</v>
      </c>
      <c r="H45" s="2">
        <v>-73.028327438400211</v>
      </c>
      <c r="I45" s="2">
        <f t="shared" si="0"/>
        <v>19.538629193070079</v>
      </c>
      <c r="J45" s="18"/>
    </row>
    <row r="46" spans="1:10">
      <c r="A46">
        <v>2006</v>
      </c>
      <c r="B46">
        <v>9</v>
      </c>
      <c r="C46" s="25">
        <v>38961</v>
      </c>
      <c r="D46" s="2">
        <v>37.867192309117897</v>
      </c>
      <c r="E46" s="3">
        <v>-125</v>
      </c>
      <c r="F46" s="17">
        <v>2.0966715832677896E-2</v>
      </c>
      <c r="G46" s="2">
        <v>-69.735743677677476</v>
      </c>
      <c r="H46" s="2">
        <v>-72.913871313393912</v>
      </c>
      <c r="I46" s="2">
        <f t="shared" si="0"/>
        <v>17.628648275238717</v>
      </c>
      <c r="J46" s="18"/>
    </row>
    <row r="47" spans="1:10">
      <c r="A47">
        <v>2006</v>
      </c>
      <c r="B47">
        <v>10</v>
      </c>
      <c r="C47" s="25">
        <v>38991</v>
      </c>
      <c r="D47" s="2">
        <v>31.893995946525202</v>
      </c>
      <c r="E47" s="3">
        <v>-130</v>
      </c>
      <c r="F47" s="17">
        <v>4.6763932520328955E-3</v>
      </c>
      <c r="G47" s="2">
        <v>-65.849182474674478</v>
      </c>
      <c r="H47" s="2">
        <v>-71.420094811779379</v>
      </c>
      <c r="I47" s="2">
        <f t="shared" si="0"/>
        <v>7.2646008932018304</v>
      </c>
      <c r="J47" s="18"/>
    </row>
    <row r="48" spans="1:10">
      <c r="A48">
        <v>2006</v>
      </c>
      <c r="B48">
        <v>11</v>
      </c>
      <c r="C48" s="25">
        <v>39022</v>
      </c>
      <c r="D48" s="2">
        <v>31.778466273019799</v>
      </c>
      <c r="E48" s="3">
        <v>-44</v>
      </c>
      <c r="F48" s="17">
        <v>2.9667158326779075E-3</v>
      </c>
      <c r="G48" s="2">
        <v>-24.617765290798502</v>
      </c>
      <c r="H48" s="2">
        <v>-34.782885316930575</v>
      </c>
      <c r="I48" s="2">
        <f t="shared" si="0"/>
        <v>15.397683891896399</v>
      </c>
      <c r="J48" s="18"/>
    </row>
    <row r="49" spans="1:10">
      <c r="A49">
        <v>2006</v>
      </c>
      <c r="B49">
        <v>12</v>
      </c>
      <c r="C49" s="25">
        <v>39052</v>
      </c>
      <c r="D49" s="2">
        <v>41.897772823834401</v>
      </c>
      <c r="E49" s="3">
        <v>19</v>
      </c>
      <c r="F49" s="17">
        <v>-1.1300583608701009E-3</v>
      </c>
      <c r="G49" s="2">
        <v>-15.465537574352481</v>
      </c>
      <c r="H49" s="2">
        <v>41.287226672625224</v>
      </c>
      <c r="I49" s="2">
        <f t="shared" si="0"/>
        <v>-6.8205590399118705</v>
      </c>
      <c r="J49" s="18"/>
    </row>
    <row r="50" spans="1:10">
      <c r="A50">
        <v>2007</v>
      </c>
      <c r="B50">
        <v>1</v>
      </c>
      <c r="C50" s="25">
        <v>39083</v>
      </c>
      <c r="D50" s="2">
        <v>44.6031967592073</v>
      </c>
      <c r="E50" s="3">
        <v>77</v>
      </c>
      <c r="F50" s="17">
        <v>2.7409093810648877E-3</v>
      </c>
      <c r="G50" s="2">
        <v>-8.8877846694604727</v>
      </c>
      <c r="H50" s="2">
        <v>117.88489060190123</v>
      </c>
      <c r="I50" s="2">
        <f t="shared" si="0"/>
        <v>-31.999846841821821</v>
      </c>
      <c r="J50" s="18"/>
    </row>
    <row r="51" spans="1:10">
      <c r="A51">
        <v>2007</v>
      </c>
      <c r="B51">
        <v>2</v>
      </c>
      <c r="C51" s="25">
        <v>39114</v>
      </c>
      <c r="D51" s="2">
        <v>38.590657859150603</v>
      </c>
      <c r="E51" s="3">
        <v>105</v>
      </c>
      <c r="F51" s="17">
        <v>-9.3904270244651034E-3</v>
      </c>
      <c r="G51" s="2">
        <v>-1.2736621070520187</v>
      </c>
      <c r="H51" s="2">
        <v>161.30741867168422</v>
      </c>
      <c r="I51" s="2">
        <f t="shared" si="0"/>
        <v>-55.024366137607728</v>
      </c>
      <c r="J51" s="18"/>
    </row>
    <row r="52" spans="1:10">
      <c r="A52">
        <v>2007</v>
      </c>
      <c r="B52">
        <v>3</v>
      </c>
      <c r="C52" s="25">
        <v>39142</v>
      </c>
      <c r="D52" s="2">
        <v>38.810008117630602</v>
      </c>
      <c r="E52" s="3">
        <v>130</v>
      </c>
      <c r="F52" s="17">
        <v>-1.1452639006032106E-2</v>
      </c>
      <c r="G52" s="2">
        <v>24.584199430881483</v>
      </c>
      <c r="H52" s="2">
        <v>179.95068288668625</v>
      </c>
      <c r="I52" s="2">
        <f t="shared" si="0"/>
        <v>-74.523429678561712</v>
      </c>
      <c r="J52" s="18"/>
    </row>
    <row r="53" spans="1:10">
      <c r="A53">
        <v>2007</v>
      </c>
      <c r="B53">
        <v>4</v>
      </c>
      <c r="C53" s="25">
        <v>39173</v>
      </c>
      <c r="D53" s="2">
        <v>48.850317351156399</v>
      </c>
      <c r="E53" s="3">
        <v>140</v>
      </c>
      <c r="F53" s="17">
        <v>-9.0332841673221032E-3</v>
      </c>
      <c r="G53" s="2">
        <v>51.609647676883526</v>
      </c>
      <c r="H53" s="2">
        <v>121.19628267498122</v>
      </c>
      <c r="I53" s="2">
        <f t="shared" si="0"/>
        <v>-32.796897067697429</v>
      </c>
      <c r="J53" s="18"/>
    </row>
    <row r="54" spans="1:10">
      <c r="A54">
        <v>2007</v>
      </c>
      <c r="B54">
        <v>5</v>
      </c>
      <c r="C54" s="25">
        <v>39203</v>
      </c>
      <c r="D54" s="2">
        <v>71.580000007451801</v>
      </c>
      <c r="E54" s="3">
        <v>129</v>
      </c>
      <c r="F54" s="17">
        <v>2.499897389719391E-2</v>
      </c>
      <c r="G54" s="2">
        <v>52.302071096836016</v>
      </c>
      <c r="H54" s="2">
        <v>-9.6952692777722689</v>
      </c>
      <c r="I54" s="2">
        <f t="shared" si="0"/>
        <v>86.368199207039055</v>
      </c>
      <c r="J54" s="18"/>
    </row>
    <row r="55" spans="1:10">
      <c r="A55">
        <v>2007</v>
      </c>
      <c r="B55">
        <v>6</v>
      </c>
      <c r="C55" s="25">
        <v>39234</v>
      </c>
      <c r="D55" s="2">
        <v>72.736857954310494</v>
      </c>
      <c r="E55" s="3">
        <v>82</v>
      </c>
      <c r="F55" s="17">
        <v>6.4300049166010897E-2</v>
      </c>
      <c r="G55" s="2">
        <v>32.606513512073491</v>
      </c>
      <c r="H55" s="2">
        <v>-70.425669329079199</v>
      </c>
      <c r="I55" s="2">
        <f t="shared" si="0"/>
        <v>119.7548557678397</v>
      </c>
      <c r="J55" s="18"/>
    </row>
    <row r="56" spans="1:10">
      <c r="A56">
        <v>2007</v>
      </c>
      <c r="B56">
        <v>7</v>
      </c>
      <c r="C56" s="25">
        <v>39264</v>
      </c>
      <c r="D56" s="2">
        <v>65.191521304961199</v>
      </c>
      <c r="E56" s="3">
        <v>-14</v>
      </c>
      <c r="F56" s="17">
        <v>6.0482844864935881E-2</v>
      </c>
      <c r="G56" s="2">
        <v>-23.24332885509898</v>
      </c>
      <c r="H56" s="2">
        <v>-73.032317313409393</v>
      </c>
      <c r="I56" s="2">
        <f t="shared" si="0"/>
        <v>82.215163323643438</v>
      </c>
      <c r="J56" s="18"/>
    </row>
    <row r="57" spans="1:10">
      <c r="A57">
        <v>2007</v>
      </c>
      <c r="B57">
        <v>8</v>
      </c>
      <c r="C57" s="25">
        <v>39295</v>
      </c>
      <c r="D57" s="2">
        <v>51.785395542916497</v>
      </c>
      <c r="E57" s="3">
        <v>-75</v>
      </c>
      <c r="F57" s="17">
        <v>9.5151029294519018E-3</v>
      </c>
      <c r="G57" s="2">
        <v>-72.78967683082999</v>
      </c>
      <c r="H57" s="2">
        <v>-73.028267813402792</v>
      </c>
      <c r="I57" s="2">
        <f t="shared" si="0"/>
        <v>70.808429541303326</v>
      </c>
      <c r="J57" s="18"/>
    </row>
    <row r="58" spans="1:10">
      <c r="A58">
        <v>2007</v>
      </c>
      <c r="B58">
        <v>9</v>
      </c>
      <c r="C58" s="25">
        <v>39326</v>
      </c>
      <c r="D58" s="2">
        <v>35.918799977566501</v>
      </c>
      <c r="E58" s="3">
        <v>-102</v>
      </c>
      <c r="F58" s="17">
        <v>7.6333824993448929E-3</v>
      </c>
      <c r="G58" s="2">
        <v>-89.003770568432003</v>
      </c>
      <c r="H58" s="2">
        <v>-72.97349543799676</v>
      </c>
      <c r="I58" s="2">
        <f t="shared" si="0"/>
        <v>59.969632623929414</v>
      </c>
      <c r="J58" s="18"/>
    </row>
    <row r="59" spans="1:10">
      <c r="A59">
        <v>2007</v>
      </c>
      <c r="B59">
        <v>10</v>
      </c>
      <c r="C59" s="25">
        <v>39356</v>
      </c>
      <c r="D59" s="2">
        <v>30.8631277922597</v>
      </c>
      <c r="E59" s="3">
        <v>-112</v>
      </c>
      <c r="F59" s="17">
        <v>-7.5816712640960904E-3</v>
      </c>
      <c r="G59" s="2">
        <v>-59.226566498341015</v>
      </c>
      <c r="H59" s="2">
        <v>-71.645581316431162</v>
      </c>
      <c r="I59" s="2">
        <f t="shared" si="0"/>
        <v>18.879729486036268</v>
      </c>
      <c r="J59" s="18"/>
    </row>
    <row r="60" spans="1:10">
      <c r="A60">
        <v>2007</v>
      </c>
      <c r="B60">
        <v>11</v>
      </c>
      <c r="C60" s="25">
        <v>39387</v>
      </c>
      <c r="D60" s="2">
        <v>32.668357001372598</v>
      </c>
      <c r="E60" s="3">
        <v>-75</v>
      </c>
      <c r="F60" s="17">
        <v>-1.569995083398909E-2</v>
      </c>
      <c r="G60" s="2">
        <v>-45.797731978954516</v>
      </c>
      <c r="H60" s="2">
        <v>-51.908357297958673</v>
      </c>
      <c r="I60" s="2">
        <f t="shared" si="0"/>
        <v>22.72178922774718</v>
      </c>
      <c r="J60" s="18"/>
    </row>
    <row r="61" spans="1:10">
      <c r="A61">
        <v>2007</v>
      </c>
      <c r="B61">
        <v>12</v>
      </c>
      <c r="C61" s="25">
        <v>39417</v>
      </c>
      <c r="D61" s="2">
        <v>42.967359030842303</v>
      </c>
      <c r="E61" s="3">
        <v>-9</v>
      </c>
      <c r="F61" s="17">
        <v>-1.8549413199580089E-2</v>
      </c>
      <c r="G61" s="2">
        <v>-32.225240056576013</v>
      </c>
      <c r="H61" s="2">
        <v>7.0463545707298323</v>
      </c>
      <c r="I61" s="2">
        <f t="shared" si="0"/>
        <v>16.19743489904576</v>
      </c>
      <c r="J61" s="18"/>
    </row>
    <row r="62" spans="1:10">
      <c r="A62">
        <v>2008</v>
      </c>
      <c r="B62">
        <v>1</v>
      </c>
      <c r="C62" s="25">
        <v>39448</v>
      </c>
      <c r="D62" s="2">
        <v>39.763440166411399</v>
      </c>
      <c r="E62" s="3">
        <v>52</v>
      </c>
      <c r="F62" s="17">
        <v>-3.9517155135064097E-2</v>
      </c>
      <c r="G62" s="2">
        <v>-27.116663501324012</v>
      </c>
      <c r="H62" s="2">
        <v>80.747050883887241</v>
      </c>
      <c r="I62" s="2">
        <f t="shared" si="0"/>
        <v>-1.5908702274281694</v>
      </c>
      <c r="J62" s="18"/>
    </row>
    <row r="63" spans="1:10">
      <c r="A63">
        <v>2008</v>
      </c>
      <c r="B63">
        <v>2</v>
      </c>
      <c r="C63" s="25">
        <v>39479</v>
      </c>
      <c r="D63" s="2">
        <v>27.500433687348998</v>
      </c>
      <c r="E63" s="3">
        <v>102</v>
      </c>
      <c r="F63" s="17">
        <v>-5.7826387615598107E-2</v>
      </c>
      <c r="G63" s="2">
        <v>-18.111857698025005</v>
      </c>
      <c r="H63" s="2">
        <v>154.18673091007923</v>
      </c>
      <c r="I63" s="2">
        <f t="shared" si="0"/>
        <v>-34.017046824438637</v>
      </c>
      <c r="J63" s="18"/>
    </row>
    <row r="64" spans="1:10">
      <c r="A64">
        <v>2008</v>
      </c>
      <c r="B64">
        <v>3</v>
      </c>
      <c r="C64" s="25">
        <v>39508</v>
      </c>
      <c r="D64" s="2">
        <v>29.832259637994099</v>
      </c>
      <c r="E64" s="3">
        <v>113</v>
      </c>
      <c r="F64" s="17">
        <v>-7.5001026102806095E-2</v>
      </c>
      <c r="G64" s="2">
        <v>8.8669258331640322</v>
      </c>
      <c r="H64" s="2">
        <v>162.1931148175002</v>
      </c>
      <c r="I64" s="2">
        <f t="shared" si="0"/>
        <v>-57.985039624561423</v>
      </c>
      <c r="J64" s="18"/>
    </row>
    <row r="65" spans="1:10">
      <c r="A65">
        <v>2008</v>
      </c>
      <c r="B65">
        <v>4</v>
      </c>
      <c r="C65" s="25">
        <v>39539</v>
      </c>
      <c r="D65" s="2">
        <v>26.617100048573501</v>
      </c>
      <c r="E65" s="3">
        <v>122</v>
      </c>
      <c r="F65" s="17">
        <v>-4.803328416732211E-2</v>
      </c>
      <c r="G65" s="2">
        <v>29.597139313159516</v>
      </c>
      <c r="H65" s="2">
        <v>139.26940287900521</v>
      </c>
      <c r="I65" s="2">
        <f t="shared" si="0"/>
        <v>-46.818508907997412</v>
      </c>
      <c r="J65" s="18"/>
    </row>
    <row r="66" spans="1:10">
      <c r="A66">
        <v>2008</v>
      </c>
      <c r="B66">
        <v>5</v>
      </c>
      <c r="C66" s="25">
        <v>39569</v>
      </c>
      <c r="D66" s="2">
        <v>68.434158222134499</v>
      </c>
      <c r="E66" s="3">
        <v>120</v>
      </c>
      <c r="F66" s="17">
        <v>-7.0484897070548114E-2</v>
      </c>
      <c r="G66" s="2">
        <v>52.653934900699483</v>
      </c>
      <c r="H66" s="2">
        <v>-3.098501369316466</v>
      </c>
      <c r="I66" s="2">
        <f t="shared" si="0"/>
        <v>70.515051365687526</v>
      </c>
      <c r="J66" s="18"/>
    </row>
    <row r="67" spans="1:10">
      <c r="A67">
        <v>2008</v>
      </c>
      <c r="B67">
        <v>6</v>
      </c>
      <c r="C67" s="25">
        <v>39600</v>
      </c>
      <c r="D67" s="2">
        <v>89.832127209508997</v>
      </c>
      <c r="E67" s="3">
        <v>74</v>
      </c>
      <c r="F67" s="17">
        <v>2.7966715832677902E-2</v>
      </c>
      <c r="G67" s="2">
        <v>44.491857101855999</v>
      </c>
      <c r="H67" s="2">
        <v>-72.249269315124366</v>
      </c>
      <c r="I67" s="2">
        <f t="shared" ref="I67:I118" si="1">E67-F67-G67-H67</f>
        <v>101.72944549743569</v>
      </c>
      <c r="J67" s="18"/>
    </row>
    <row r="68" spans="1:10">
      <c r="A68">
        <v>2008</v>
      </c>
      <c r="B68">
        <v>7</v>
      </c>
      <c r="C68" s="25">
        <v>39630</v>
      </c>
      <c r="D68" s="2">
        <v>63.933184590834301</v>
      </c>
      <c r="E68" s="3">
        <v>-34</v>
      </c>
      <c r="F68" s="17">
        <v>6.1450586800419926E-2</v>
      </c>
      <c r="G68" s="2">
        <v>-7.6101248908655066</v>
      </c>
      <c r="H68" s="2">
        <v>-73.030937313430286</v>
      </c>
      <c r="I68" s="2">
        <f t="shared" si="1"/>
        <v>46.579611617495374</v>
      </c>
      <c r="J68" s="18"/>
    </row>
    <row r="69" spans="1:10">
      <c r="A69">
        <v>2008</v>
      </c>
      <c r="B69">
        <v>8</v>
      </c>
      <c r="C69" s="25">
        <v>39661</v>
      </c>
      <c r="D69" s="2">
        <v>40.126421910871102</v>
      </c>
      <c r="E69" s="3">
        <v>-81</v>
      </c>
      <c r="F69" s="17">
        <v>3.14505868004199E-2</v>
      </c>
      <c r="G69" s="2">
        <v>-48.803587148250983</v>
      </c>
      <c r="H69" s="2">
        <v>-73.026203313386773</v>
      </c>
      <c r="I69" s="2">
        <f t="shared" si="1"/>
        <v>40.798339874837339</v>
      </c>
      <c r="J69" s="18"/>
    </row>
    <row r="70" spans="1:10">
      <c r="A70">
        <v>2008</v>
      </c>
      <c r="B70">
        <v>9</v>
      </c>
      <c r="C70" s="25">
        <v>39692</v>
      </c>
      <c r="D70" s="2">
        <v>32.701142449259201</v>
      </c>
      <c r="E70" s="3">
        <v>-98</v>
      </c>
      <c r="F70" s="17">
        <v>-3.6661750065508647E-4</v>
      </c>
      <c r="G70" s="2">
        <v>-57.547627408565972</v>
      </c>
      <c r="H70" s="2">
        <v>-73.007880813379145</v>
      </c>
      <c r="I70" s="2">
        <f t="shared" si="1"/>
        <v>32.555874839445778</v>
      </c>
      <c r="J70" s="18"/>
    </row>
    <row r="71" spans="1:10">
      <c r="A71">
        <v>2008</v>
      </c>
      <c r="B71">
        <v>10</v>
      </c>
      <c r="C71" s="25">
        <v>39722</v>
      </c>
      <c r="D71" s="2">
        <v>32.987780936497103</v>
      </c>
      <c r="E71" s="3">
        <v>-91</v>
      </c>
      <c r="F71" s="17">
        <v>-1.7259090618935102E-2</v>
      </c>
      <c r="G71" s="2">
        <v>-53.569764955104972</v>
      </c>
      <c r="H71" s="2">
        <v>-71.927188313743855</v>
      </c>
      <c r="I71" s="2">
        <f t="shared" si="1"/>
        <v>34.514212359467763</v>
      </c>
      <c r="J71" s="18"/>
    </row>
    <row r="72" spans="1:10">
      <c r="A72">
        <v>2008</v>
      </c>
      <c r="B72">
        <v>11</v>
      </c>
      <c r="C72" s="25">
        <v>39753</v>
      </c>
      <c r="D72" s="2">
        <v>28.528023296825801</v>
      </c>
      <c r="E72" s="3">
        <v>-63</v>
      </c>
      <c r="F72" s="17">
        <v>-2.3699950833989097E-2</v>
      </c>
      <c r="G72" s="2">
        <v>-34.205909516872509</v>
      </c>
      <c r="H72" s="2">
        <v>-60.724389332134869</v>
      </c>
      <c r="I72" s="2">
        <f t="shared" si="1"/>
        <v>31.953998799841365</v>
      </c>
      <c r="J72" s="18"/>
    </row>
    <row r="73" spans="1:10">
      <c r="A73">
        <v>2008</v>
      </c>
      <c r="B73">
        <v>12</v>
      </c>
      <c r="C73" s="25">
        <v>39783</v>
      </c>
      <c r="D73" s="2">
        <v>45.019415826187803</v>
      </c>
      <c r="E73" s="3">
        <v>-29</v>
      </c>
      <c r="F73" s="17">
        <v>-2.8871993844741095E-2</v>
      </c>
      <c r="G73" s="2">
        <v>-28.948302581371479</v>
      </c>
      <c r="H73" s="2">
        <v>-15.522597239496072</v>
      </c>
      <c r="I73" s="2">
        <f t="shared" si="1"/>
        <v>15.499771814712293</v>
      </c>
      <c r="J73" s="18"/>
    </row>
    <row r="74" spans="1:10">
      <c r="A74">
        <v>2009</v>
      </c>
      <c r="B74">
        <v>1</v>
      </c>
      <c r="C74" s="25">
        <v>39814</v>
      </c>
      <c r="D74" s="2">
        <v>44.699991891063199</v>
      </c>
      <c r="E74" s="3">
        <v>52</v>
      </c>
      <c r="F74" s="17">
        <v>-3.3065542231838108E-2</v>
      </c>
      <c r="G74" s="2">
        <v>-16.954063317836983</v>
      </c>
      <c r="H74" s="2">
        <v>76.182762591509217</v>
      </c>
      <c r="I74" s="2">
        <f t="shared" si="1"/>
        <v>-7.1956337314403953</v>
      </c>
      <c r="J74" s="18"/>
    </row>
    <row r="75" spans="1:10">
      <c r="A75">
        <v>2009</v>
      </c>
      <c r="B75">
        <v>2</v>
      </c>
      <c r="C75" s="25">
        <v>39845</v>
      </c>
      <c r="D75" s="2">
        <v>33.707811820560799</v>
      </c>
      <c r="E75" s="3">
        <v>38</v>
      </c>
      <c r="F75" s="17">
        <v>-5.653328416732209E-2</v>
      </c>
      <c r="G75" s="2">
        <v>-7.2327214217800133</v>
      </c>
      <c r="H75" s="2">
        <v>107.21373874492822</v>
      </c>
      <c r="I75" s="2">
        <f t="shared" si="1"/>
        <v>-61.924484038980886</v>
      </c>
      <c r="J75" s="18"/>
    </row>
    <row r="76" spans="1:10">
      <c r="A76">
        <v>2009</v>
      </c>
      <c r="B76">
        <v>3</v>
      </c>
      <c r="C76" s="25">
        <v>39873</v>
      </c>
      <c r="D76" s="2">
        <v>29.082097366110801</v>
      </c>
      <c r="E76" s="3">
        <v>81</v>
      </c>
      <c r="F76" s="17">
        <v>-6.7581671264096088E-2</v>
      </c>
      <c r="G76" s="2">
        <v>12.420014059482526</v>
      </c>
      <c r="H76" s="2">
        <v>129.70580244096323</v>
      </c>
      <c r="I76" s="2">
        <f t="shared" si="1"/>
        <v>-61.058234829181657</v>
      </c>
      <c r="J76" s="18"/>
    </row>
    <row r="77" spans="1:10">
      <c r="A77">
        <v>2009</v>
      </c>
      <c r="B77">
        <v>4</v>
      </c>
      <c r="C77" s="25">
        <v>39904</v>
      </c>
      <c r="D77" s="2">
        <v>28.8792959527546</v>
      </c>
      <c r="E77" s="3">
        <v>87</v>
      </c>
      <c r="F77" s="17">
        <v>-6.4699950833989106E-2</v>
      </c>
      <c r="G77" s="2">
        <v>40.65341371768551</v>
      </c>
      <c r="H77" s="2">
        <v>82.784538820159227</v>
      </c>
      <c r="I77" s="2">
        <f t="shared" si="1"/>
        <v>-36.373252587010754</v>
      </c>
      <c r="J77" s="18"/>
    </row>
    <row r="78" spans="1:10">
      <c r="A78">
        <v>2009</v>
      </c>
      <c r="B78">
        <v>5</v>
      </c>
      <c r="C78" s="25">
        <v>39934</v>
      </c>
      <c r="D78" s="2">
        <v>51.640202845132599</v>
      </c>
      <c r="E78" s="3">
        <v>75</v>
      </c>
      <c r="F78" s="17">
        <v>-3.8871993844741104E-2</v>
      </c>
      <c r="G78" s="2">
        <v>52.839852573810504</v>
      </c>
      <c r="H78" s="2">
        <v>-24.22722136238017</v>
      </c>
      <c r="I78" s="2">
        <f t="shared" si="1"/>
        <v>46.426240782414403</v>
      </c>
      <c r="J78" s="18"/>
    </row>
    <row r="79" spans="1:10">
      <c r="A79">
        <v>2009</v>
      </c>
      <c r="B79">
        <v>6</v>
      </c>
      <c r="C79" s="25">
        <v>39965</v>
      </c>
      <c r="D79" s="2">
        <v>65.758241189859604</v>
      </c>
      <c r="E79" s="3">
        <v>0</v>
      </c>
      <c r="F79" s="17">
        <v>3.2966715832677906E-2</v>
      </c>
      <c r="G79" s="2">
        <v>26.449765932498508</v>
      </c>
      <c r="H79" s="2">
        <v>-72.514869308377484</v>
      </c>
      <c r="I79" s="2">
        <f t="shared" si="1"/>
        <v>46.032136660046298</v>
      </c>
      <c r="J79" s="18"/>
    </row>
    <row r="80" spans="1:10">
      <c r="A80">
        <v>2009</v>
      </c>
      <c r="B80">
        <v>7</v>
      </c>
      <c r="C80" s="25">
        <v>39995</v>
      </c>
      <c r="D80" s="2">
        <v>51.5918052792046</v>
      </c>
      <c r="E80" s="3">
        <v>-36</v>
      </c>
      <c r="F80" s="17">
        <v>6.0805425510096878E-2</v>
      </c>
      <c r="G80" s="2">
        <v>7.8534722637514847</v>
      </c>
      <c r="H80" s="2">
        <v>-73.031023313419098</v>
      </c>
      <c r="I80" s="2">
        <f t="shared" si="1"/>
        <v>29.116745624157517</v>
      </c>
      <c r="J80" s="18"/>
    </row>
    <row r="81" spans="1:10">
      <c r="A81">
        <v>2009</v>
      </c>
      <c r="B81">
        <v>8</v>
      </c>
      <c r="C81" s="25">
        <v>40026</v>
      </c>
      <c r="D81" s="2">
        <v>33.418519273255903</v>
      </c>
      <c r="E81" s="3">
        <v>-88</v>
      </c>
      <c r="F81" s="17">
        <v>6.306349002622591E-2</v>
      </c>
      <c r="G81" s="2">
        <v>-31.315774858059001</v>
      </c>
      <c r="H81" s="2">
        <v>-73.030726188399811</v>
      </c>
      <c r="I81" s="2">
        <f t="shared" si="1"/>
        <v>16.283437556432588</v>
      </c>
      <c r="J81" s="18"/>
    </row>
    <row r="82" spans="1:10">
      <c r="A82">
        <v>2009</v>
      </c>
      <c r="B82">
        <v>9</v>
      </c>
      <c r="C82" s="25">
        <v>40057</v>
      </c>
      <c r="D82" s="2">
        <v>31.127440950698499</v>
      </c>
      <c r="E82" s="3">
        <v>-136</v>
      </c>
      <c r="F82" s="17">
        <v>4.66333824993449E-2</v>
      </c>
      <c r="G82" s="2">
        <v>-63.701737058224012</v>
      </c>
      <c r="H82" s="2">
        <v>-73.018550625891478</v>
      </c>
      <c r="I82" s="2">
        <f t="shared" si="1"/>
        <v>0.67365430161613915</v>
      </c>
      <c r="J82" s="18"/>
    </row>
    <row r="83" spans="1:10">
      <c r="A83">
        <v>2009</v>
      </c>
      <c r="B83">
        <v>10</v>
      </c>
      <c r="C83" s="25">
        <v>40087</v>
      </c>
      <c r="D83" s="2">
        <v>30.805050713146102</v>
      </c>
      <c r="E83" s="3">
        <v>-117</v>
      </c>
      <c r="F83" s="17">
        <v>2.8869941639129926E-2</v>
      </c>
      <c r="G83" s="2">
        <v>-63.445102164806485</v>
      </c>
      <c r="H83" s="2">
        <v>-69.782498311129629</v>
      </c>
      <c r="I83" s="2">
        <f t="shared" si="1"/>
        <v>16.198730534296985</v>
      </c>
      <c r="J83" s="18"/>
    </row>
    <row r="84" spans="1:10">
      <c r="A84">
        <v>2009</v>
      </c>
      <c r="B84">
        <v>11</v>
      </c>
      <c r="C84" s="25">
        <v>40118</v>
      </c>
      <c r="D84" s="2">
        <v>32.513797032763897</v>
      </c>
      <c r="E84" s="3">
        <v>-68</v>
      </c>
      <c r="F84" s="17">
        <v>2.2300049166010888E-2</v>
      </c>
      <c r="G84" s="2">
        <v>-35.704263885082469</v>
      </c>
      <c r="H84" s="2">
        <v>-42.082101326610569</v>
      </c>
      <c r="I84" s="2">
        <f t="shared" si="1"/>
        <v>9.7640651625270323</v>
      </c>
      <c r="J84" s="18"/>
    </row>
    <row r="85" spans="1:10">
      <c r="A85">
        <v>2009</v>
      </c>
      <c r="B85">
        <v>12</v>
      </c>
      <c r="C85" s="25">
        <v>40148</v>
      </c>
      <c r="D85" s="2">
        <v>44.762908726769602</v>
      </c>
      <c r="E85" s="3">
        <v>-23</v>
      </c>
      <c r="F85" s="17">
        <v>7.5796190584848933E-3</v>
      </c>
      <c r="G85" s="2">
        <v>-29.528827407421488</v>
      </c>
      <c r="H85" s="2">
        <v>4.5783305215893222</v>
      </c>
      <c r="I85" s="2">
        <f t="shared" si="1"/>
        <v>1.94291726677368</v>
      </c>
      <c r="J85" s="18"/>
    </row>
    <row r="86" spans="1:10">
      <c r="A86">
        <v>2010</v>
      </c>
      <c r="B86">
        <v>1</v>
      </c>
      <c r="C86" s="25">
        <v>40179</v>
      </c>
      <c r="D86" s="2">
        <v>32.837748482120404</v>
      </c>
      <c r="E86" s="3">
        <v>21</v>
      </c>
      <c r="F86" s="17">
        <v>-9.8397357802250951E-3</v>
      </c>
      <c r="G86" s="2">
        <v>-16.932660739482969</v>
      </c>
      <c r="H86" s="2">
        <v>51.720890697721231</v>
      </c>
      <c r="I86" s="2">
        <f t="shared" si="1"/>
        <v>-13.778390222458036</v>
      </c>
      <c r="J86" s="18"/>
    </row>
    <row r="87" spans="1:10">
      <c r="A87">
        <v>2010</v>
      </c>
      <c r="B87">
        <v>2</v>
      </c>
      <c r="C87" s="25">
        <v>40210</v>
      </c>
      <c r="D87" s="2">
        <v>24.3967446207431</v>
      </c>
      <c r="E87" s="3">
        <v>26</v>
      </c>
      <c r="F87" s="17">
        <v>-2.7961855595893093E-2</v>
      </c>
      <c r="G87" s="2">
        <v>-6.3516097903864761</v>
      </c>
      <c r="H87" s="2">
        <v>75.656538636406239</v>
      </c>
      <c r="I87" s="2">
        <f t="shared" si="1"/>
        <v>-43.276966990423873</v>
      </c>
      <c r="J87" s="18"/>
    </row>
    <row r="88" spans="1:10">
      <c r="A88">
        <v>2010</v>
      </c>
      <c r="B88">
        <v>3</v>
      </c>
      <c r="C88" s="25">
        <v>40238</v>
      </c>
      <c r="D88" s="2">
        <v>27.2284705910699</v>
      </c>
      <c r="E88" s="3">
        <v>48</v>
      </c>
      <c r="F88" s="17">
        <v>-4.1452639006032105E-2</v>
      </c>
      <c r="G88" s="2">
        <v>13.010868847308984</v>
      </c>
      <c r="H88" s="2">
        <v>57.026826769301223</v>
      </c>
      <c r="I88" s="2">
        <f t="shared" si="1"/>
        <v>-21.996242977604176</v>
      </c>
      <c r="J88" s="18"/>
    </row>
    <row r="89" spans="1:10">
      <c r="A89">
        <v>2010</v>
      </c>
      <c r="B89">
        <v>4</v>
      </c>
      <c r="C89" s="25">
        <v>40269</v>
      </c>
      <c r="D89" s="2">
        <v>22.837406270780299</v>
      </c>
      <c r="E89" s="3">
        <v>47</v>
      </c>
      <c r="F89" s="17">
        <v>-4.0033284167322103E-2</v>
      </c>
      <c r="G89" s="2">
        <v>29.278532965121997</v>
      </c>
      <c r="H89" s="2">
        <v>18.551162793008729</v>
      </c>
      <c r="I89" s="2">
        <f t="shared" si="1"/>
        <v>-0.7896624739634035</v>
      </c>
      <c r="J89" s="18"/>
    </row>
    <row r="90" spans="1:10">
      <c r="A90">
        <v>2010</v>
      </c>
      <c r="B90">
        <v>5</v>
      </c>
      <c r="C90" s="25">
        <v>40299</v>
      </c>
      <c r="D90" s="2">
        <v>40.537801221258697</v>
      </c>
      <c r="E90" s="3">
        <v>50</v>
      </c>
      <c r="F90" s="17">
        <v>-1.3388122876999087E-2</v>
      </c>
      <c r="G90" s="2">
        <v>39.250466616092524</v>
      </c>
      <c r="H90" s="2">
        <v>-54.295077298357072</v>
      </c>
      <c r="I90" s="2">
        <f t="shared" si="1"/>
        <v>65.057998805141551</v>
      </c>
      <c r="J90" s="18"/>
    </row>
    <row r="91" spans="1:10">
      <c r="A91">
        <v>2010</v>
      </c>
      <c r="B91">
        <v>6</v>
      </c>
      <c r="C91" s="25">
        <v>40330</v>
      </c>
      <c r="D91" s="2">
        <v>73.392566912044202</v>
      </c>
      <c r="E91" s="3">
        <v>70</v>
      </c>
      <c r="F91" s="17">
        <v>4.4966715832677917E-2</v>
      </c>
      <c r="G91" s="2">
        <v>48.118892347751512</v>
      </c>
      <c r="H91" s="2">
        <v>-72.818949314470046</v>
      </c>
      <c r="I91" s="2">
        <f t="shared" si="1"/>
        <v>94.655090250885863</v>
      </c>
      <c r="J91" s="18"/>
    </row>
    <row r="92" spans="1:10">
      <c r="A92">
        <v>2010</v>
      </c>
      <c r="B92">
        <v>7</v>
      </c>
      <c r="C92" s="25">
        <v>40360</v>
      </c>
      <c r="D92" s="2">
        <v>55.512008119369398</v>
      </c>
      <c r="E92" s="3">
        <v>-5</v>
      </c>
      <c r="F92" s="17">
        <v>5.1450586800419917E-2</v>
      </c>
      <c r="G92" s="2">
        <v>8.2463509678229912</v>
      </c>
      <c r="H92" s="2">
        <v>-73.029573313456012</v>
      </c>
      <c r="I92" s="2">
        <f t="shared" si="1"/>
        <v>59.7317717588326</v>
      </c>
      <c r="J92" s="18"/>
    </row>
    <row r="93" spans="1:10">
      <c r="A93">
        <v>2010</v>
      </c>
      <c r="B93">
        <v>8</v>
      </c>
      <c r="C93" s="25">
        <v>40391</v>
      </c>
      <c r="D93" s="2">
        <v>35.122113593920098</v>
      </c>
      <c r="E93" s="3">
        <v>-66</v>
      </c>
      <c r="F93" s="17">
        <v>4.0482844864935918E-2</v>
      </c>
      <c r="G93" s="2">
        <v>-39.350528810085507</v>
      </c>
      <c r="H93" s="2">
        <v>-73.026700813394086</v>
      </c>
      <c r="I93" s="2">
        <f t="shared" si="1"/>
        <v>46.336746778614653</v>
      </c>
      <c r="J93" s="18"/>
    </row>
    <row r="94" spans="1:10">
      <c r="A94">
        <v>2010</v>
      </c>
      <c r="B94">
        <v>9</v>
      </c>
      <c r="C94" s="25">
        <v>40422</v>
      </c>
      <c r="D94" s="2">
        <v>31.881506252092201</v>
      </c>
      <c r="E94" s="3">
        <v>-77</v>
      </c>
      <c r="F94" s="17">
        <v>2.2633382499344906E-2</v>
      </c>
      <c r="G94" s="2">
        <v>-46.846157515110519</v>
      </c>
      <c r="H94" s="2">
        <v>-72.936280563780869</v>
      </c>
      <c r="I94" s="2">
        <f t="shared" si="1"/>
        <v>42.759804696392038</v>
      </c>
      <c r="J94" s="18"/>
    </row>
    <row r="95" spans="1:10">
      <c r="A95">
        <v>2010</v>
      </c>
      <c r="B95">
        <v>10</v>
      </c>
      <c r="C95" s="25">
        <v>40452</v>
      </c>
      <c r="D95" s="2">
        <v>33.829898583643597</v>
      </c>
      <c r="E95" s="3">
        <v>-75</v>
      </c>
      <c r="F95" s="17">
        <v>5.3215545423558885E-3</v>
      </c>
      <c r="G95" s="2">
        <v>-43.163339126171479</v>
      </c>
      <c r="H95" s="2">
        <v>-72.267971064092308</v>
      </c>
      <c r="I95" s="2">
        <f t="shared" si="1"/>
        <v>40.425988635721424</v>
      </c>
      <c r="J95" s="18"/>
    </row>
    <row r="96" spans="1:10">
      <c r="A96">
        <v>2010</v>
      </c>
      <c r="B96">
        <v>11</v>
      </c>
      <c r="C96" s="25">
        <v>40483</v>
      </c>
      <c r="D96" s="2">
        <v>31.150859127760398</v>
      </c>
      <c r="E96" s="3">
        <v>-62</v>
      </c>
      <c r="F96" s="17">
        <v>5.9667158326779102E-3</v>
      </c>
      <c r="G96" s="2">
        <v>-27.93215148693497</v>
      </c>
      <c r="H96" s="2">
        <v>-53.58438132643127</v>
      </c>
      <c r="I96" s="2">
        <f t="shared" si="1"/>
        <v>19.510566097533562</v>
      </c>
      <c r="J96" s="18"/>
    </row>
    <row r="97" spans="1:10">
      <c r="A97">
        <v>2010</v>
      </c>
      <c r="B97">
        <v>12</v>
      </c>
      <c r="C97" s="25">
        <v>40513</v>
      </c>
      <c r="D97" s="2">
        <v>41.370239355219603</v>
      </c>
      <c r="E97" s="3">
        <v>-17</v>
      </c>
      <c r="F97" s="17">
        <v>5.9667158326779102E-3</v>
      </c>
      <c r="G97" s="2">
        <v>-20.058815352978002</v>
      </c>
      <c r="H97" s="2">
        <v>11.382426645537933</v>
      </c>
      <c r="I97" s="2">
        <f t="shared" si="1"/>
        <v>-8.329578008392609</v>
      </c>
      <c r="J97" s="18"/>
    </row>
    <row r="98" spans="1:10">
      <c r="A98">
        <v>2011</v>
      </c>
      <c r="B98">
        <v>1</v>
      </c>
      <c r="C98" s="25">
        <v>40544</v>
      </c>
      <c r="D98" s="2">
        <v>46.650413797959999</v>
      </c>
      <c r="E98" s="3" t="s">
        <v>3</v>
      </c>
      <c r="F98" s="17">
        <v>-8.0747771570910398E-4</v>
      </c>
      <c r="G98" s="2">
        <v>-6.733207986416005</v>
      </c>
      <c r="H98" s="2">
        <v>86.42748253524924</v>
      </c>
      <c r="I98" s="3" t="s">
        <v>3</v>
      </c>
      <c r="J98" s="18"/>
    </row>
    <row r="99" spans="1:10">
      <c r="A99">
        <v>2011</v>
      </c>
      <c r="B99">
        <v>2</v>
      </c>
      <c r="C99" s="25">
        <v>40575</v>
      </c>
      <c r="D99" s="2">
        <v>42.686653148460103</v>
      </c>
      <c r="E99" s="3">
        <v>108</v>
      </c>
      <c r="F99" s="17">
        <v>-2.3318998453036088E-2</v>
      </c>
      <c r="G99" s="2">
        <v>7.3949782108650197</v>
      </c>
      <c r="H99" s="2">
        <v>156.93649081694525</v>
      </c>
      <c r="I99" s="2">
        <f t="shared" si="1"/>
        <v>-56.308150029357236</v>
      </c>
      <c r="J99" s="18"/>
    </row>
    <row r="100" spans="1:10">
      <c r="A100">
        <v>2011</v>
      </c>
      <c r="B100">
        <v>3</v>
      </c>
      <c r="C100" s="25">
        <v>40603</v>
      </c>
      <c r="D100" s="2">
        <v>45.280762682198798</v>
      </c>
      <c r="E100" s="3">
        <v>157</v>
      </c>
      <c r="F100" s="17">
        <v>-6.7904251909257113E-2</v>
      </c>
      <c r="G100" s="2">
        <v>27.646523506580024</v>
      </c>
      <c r="H100" s="2">
        <v>202.15439490871125</v>
      </c>
      <c r="I100" s="2">
        <f t="shared" si="1"/>
        <v>-72.733014163382023</v>
      </c>
      <c r="J100" s="18"/>
    </row>
    <row r="101" spans="1:10">
      <c r="A101">
        <v>2011</v>
      </c>
      <c r="B101">
        <v>4</v>
      </c>
      <c r="C101" s="25">
        <v>40634</v>
      </c>
      <c r="D101" s="2">
        <v>42.368165940418102</v>
      </c>
      <c r="E101" s="3">
        <v>202</v>
      </c>
      <c r="F101" s="17">
        <v>-0.1243666175006554</v>
      </c>
      <c r="G101" s="2">
        <v>65.988874885974496</v>
      </c>
      <c r="H101" s="2">
        <v>189.66617052690924</v>
      </c>
      <c r="I101" s="2">
        <f t="shared" si="1"/>
        <v>-53.530678795383068</v>
      </c>
      <c r="J101" s="18"/>
    </row>
    <row r="102" spans="1:10">
      <c r="A102">
        <v>2011</v>
      </c>
      <c r="B102">
        <v>5</v>
      </c>
      <c r="C102" s="25">
        <v>40664</v>
      </c>
      <c r="D102" s="2">
        <v>76.468154166175793</v>
      </c>
      <c r="E102" s="3">
        <v>199</v>
      </c>
      <c r="F102" s="17">
        <v>-0.1353236067479672</v>
      </c>
      <c r="G102" s="2">
        <v>91.335802748141987</v>
      </c>
      <c r="H102" s="2">
        <v>51.076634771189234</v>
      </c>
      <c r="I102" s="2">
        <f t="shared" si="1"/>
        <v>56.72288608741674</v>
      </c>
      <c r="J102" s="18"/>
    </row>
    <row r="103" spans="1:10">
      <c r="A103">
        <v>2011</v>
      </c>
      <c r="B103">
        <v>6</v>
      </c>
      <c r="C103" s="25">
        <v>40695</v>
      </c>
      <c r="D103" s="2">
        <v>116.85670353896001</v>
      </c>
      <c r="E103" s="3" t="s">
        <v>3</v>
      </c>
      <c r="F103" s="17">
        <v>-4.73666175006551E-2</v>
      </c>
      <c r="G103" s="2">
        <v>88.016209890780999</v>
      </c>
      <c r="H103" s="2">
        <v>-64.623077306785959</v>
      </c>
      <c r="I103" s="3" t="s">
        <v>3</v>
      </c>
      <c r="J103" s="18"/>
    </row>
    <row r="104" spans="1:10">
      <c r="A104">
        <v>2011</v>
      </c>
      <c r="B104">
        <v>7</v>
      </c>
      <c r="C104" s="25">
        <v>40725</v>
      </c>
      <c r="D104" s="2">
        <v>97.133914817414393</v>
      </c>
      <c r="E104" s="3">
        <v>74</v>
      </c>
      <c r="F104" s="17">
        <v>4.9837683574613878E-2</v>
      </c>
      <c r="G104" s="2">
        <v>36.472786629138511</v>
      </c>
      <c r="H104" s="2">
        <v>-72.943493311973398</v>
      </c>
      <c r="I104" s="2">
        <f t="shared" si="1"/>
        <v>110.42086899926028</v>
      </c>
      <c r="J104" s="18"/>
    </row>
    <row r="105" spans="1:10">
      <c r="A105">
        <v>2011</v>
      </c>
      <c r="B105">
        <v>8</v>
      </c>
      <c r="C105" s="25">
        <v>40756</v>
      </c>
      <c r="D105" s="2">
        <v>58.561054772830801</v>
      </c>
      <c r="E105" s="3">
        <v>18</v>
      </c>
      <c r="F105" s="17">
        <v>6.4353812606871896E-2</v>
      </c>
      <c r="G105" s="2">
        <v>-20.6787013698235</v>
      </c>
      <c r="H105" s="2">
        <v>-73.03085331341903</v>
      </c>
      <c r="I105" s="2">
        <f t="shared" si="1"/>
        <v>111.64520087063566</v>
      </c>
      <c r="J105" s="18"/>
    </row>
    <row r="106" spans="1:10">
      <c r="A106">
        <v>2011</v>
      </c>
      <c r="B106">
        <v>9</v>
      </c>
      <c r="C106" s="25">
        <v>40787</v>
      </c>
      <c r="D106" s="2">
        <v>36.391847154217203</v>
      </c>
      <c r="E106" s="3">
        <v>-79</v>
      </c>
      <c r="F106" s="17">
        <v>4.9966715832677921E-2</v>
      </c>
      <c r="G106" s="2">
        <v>-60.845234038891022</v>
      </c>
      <c r="H106" s="2">
        <v>-73.007973375876617</v>
      </c>
      <c r="I106" s="2">
        <f t="shared" si="1"/>
        <v>54.803240698934957</v>
      </c>
      <c r="J106" s="18"/>
    </row>
    <row r="107" spans="1:10">
      <c r="A107">
        <v>2011</v>
      </c>
      <c r="B107">
        <v>10</v>
      </c>
      <c r="C107" s="25">
        <v>40817</v>
      </c>
      <c r="D107" s="2">
        <v>39.095553756605497</v>
      </c>
      <c r="E107" s="3">
        <v>-46</v>
      </c>
      <c r="F107" s="17">
        <v>3.6289296477838906E-2</v>
      </c>
      <c r="G107" s="2">
        <v>-50.092306668819504</v>
      </c>
      <c r="H107" s="2">
        <v>-71.727018315619603</v>
      </c>
      <c r="I107" s="2">
        <f t="shared" si="1"/>
        <v>75.783035687961274</v>
      </c>
      <c r="J107" s="18"/>
    </row>
    <row r="108" spans="1:10">
      <c r="A108">
        <v>2011</v>
      </c>
      <c r="B108">
        <v>11</v>
      </c>
      <c r="C108" s="25">
        <v>40848</v>
      </c>
      <c r="D108" s="2">
        <v>38.771133943707802</v>
      </c>
      <c r="E108" s="3">
        <v>-48</v>
      </c>
      <c r="F108" s="17">
        <v>3.2633382499344887E-2</v>
      </c>
      <c r="G108" s="2">
        <v>-38.849483783306482</v>
      </c>
      <c r="H108" s="2">
        <v>-39.11548526844367</v>
      </c>
      <c r="I108" s="2">
        <f t="shared" si="1"/>
        <v>29.932335669250804</v>
      </c>
      <c r="J108" s="18"/>
    </row>
    <row r="109" spans="1:10">
      <c r="A109">
        <v>2011</v>
      </c>
      <c r="B109">
        <v>12</v>
      </c>
      <c r="C109" s="25">
        <v>40878</v>
      </c>
      <c r="D109" s="2">
        <v>44.414446252088297</v>
      </c>
      <c r="E109" s="3">
        <v>44</v>
      </c>
      <c r="F109" s="17">
        <v>2.0805425510096898E-2</v>
      </c>
      <c r="G109" s="2">
        <v>-29.192785070003481</v>
      </c>
      <c r="H109" s="2">
        <v>13.403586753463529</v>
      </c>
      <c r="I109" s="2">
        <f t="shared" si="1"/>
        <v>59.768392891029848</v>
      </c>
      <c r="J109" s="18"/>
    </row>
    <row r="110" spans="1:10">
      <c r="A110">
        <v>2012</v>
      </c>
      <c r="B110">
        <v>1</v>
      </c>
      <c r="C110" s="25">
        <v>40909</v>
      </c>
      <c r="D110" s="2">
        <v>44.487042600980203</v>
      </c>
      <c r="E110" s="3">
        <v>77</v>
      </c>
      <c r="F110" s="17">
        <v>5.9667158326779102E-3</v>
      </c>
      <c r="G110" s="2">
        <v>-20.866951386990024</v>
      </c>
      <c r="H110" s="2">
        <v>79.013754667226223</v>
      </c>
      <c r="I110" s="2">
        <f t="shared" si="1"/>
        <v>18.847230003931116</v>
      </c>
      <c r="J110" s="18"/>
    </row>
    <row r="111" spans="1:10">
      <c r="A111">
        <v>2012</v>
      </c>
      <c r="B111">
        <v>2</v>
      </c>
      <c r="C111" s="25">
        <v>40940</v>
      </c>
      <c r="D111" s="2">
        <v>32.518792910537101</v>
      </c>
      <c r="E111" s="3">
        <v>111</v>
      </c>
      <c r="F111" s="17">
        <v>-9.2056979604251132E-3</v>
      </c>
      <c r="G111" s="2">
        <v>-10.746635844769003</v>
      </c>
      <c r="H111" s="2">
        <v>139.61141891422824</v>
      </c>
      <c r="I111" s="2">
        <f t="shared" si="1"/>
        <v>-17.855577371498811</v>
      </c>
      <c r="J111" s="18"/>
    </row>
    <row r="112" spans="1:10">
      <c r="A112">
        <v>2012</v>
      </c>
      <c r="B112">
        <v>3</v>
      </c>
      <c r="C112" s="25">
        <v>40969</v>
      </c>
      <c r="D112" s="2">
        <v>40.721711971784998</v>
      </c>
      <c r="E112" s="3">
        <v>170</v>
      </c>
      <c r="F112" s="17">
        <v>-2.2420380941515106E-2</v>
      </c>
      <c r="G112" s="2">
        <v>11.362140695987478</v>
      </c>
      <c r="H112" s="2">
        <v>180.42009051776125</v>
      </c>
      <c r="I112" s="2">
        <f t="shared" si="1"/>
        <v>-21.759810832807204</v>
      </c>
      <c r="J112" s="18"/>
    </row>
    <row r="113" spans="1:10">
      <c r="A113">
        <v>2012</v>
      </c>
      <c r="B113">
        <v>4</v>
      </c>
      <c r="C113" s="25">
        <v>41000</v>
      </c>
      <c r="D113" s="2">
        <v>52.409880264567597</v>
      </c>
      <c r="E113" s="3">
        <v>230</v>
      </c>
      <c r="F113" s="17">
        <v>-2.9366617500655112E-2</v>
      </c>
      <c r="G113" s="2">
        <v>52.582005264698012</v>
      </c>
      <c r="H113" s="2">
        <v>119.44140285897224</v>
      </c>
      <c r="I113" s="2">
        <f t="shared" si="1"/>
        <v>58.005958493830391</v>
      </c>
      <c r="J113" s="18"/>
    </row>
    <row r="114" spans="1:10">
      <c r="A114">
        <v>2012</v>
      </c>
      <c r="B114">
        <v>5</v>
      </c>
      <c r="C114" s="25">
        <v>41030</v>
      </c>
      <c r="D114" s="2">
        <v>83.969776885009395</v>
      </c>
      <c r="E114" s="3" t="s">
        <v>3</v>
      </c>
      <c r="F114" s="17">
        <v>-1.775219651193094E-3</v>
      </c>
      <c r="G114" s="2">
        <v>62.692037661014524</v>
      </c>
      <c r="H114" s="2">
        <v>-21.178037270524172</v>
      </c>
      <c r="I114" s="3" t="s">
        <v>3</v>
      </c>
      <c r="J114" s="18"/>
    </row>
    <row r="115" spans="1:10">
      <c r="A115">
        <v>2012</v>
      </c>
      <c r="B115">
        <v>6</v>
      </c>
      <c r="C115" s="25">
        <v>41061</v>
      </c>
      <c r="D115" s="2">
        <v>106.880560110584</v>
      </c>
      <c r="E115" s="3">
        <v>181</v>
      </c>
      <c r="F115" s="17">
        <v>5.3966715832677925E-2</v>
      </c>
      <c r="G115" s="2">
        <v>63.806367237506493</v>
      </c>
      <c r="H115" s="2">
        <v>-69.764597309123602</v>
      </c>
      <c r="I115" s="2">
        <f t="shared" si="1"/>
        <v>186.90426335578445</v>
      </c>
      <c r="J115" s="18"/>
    </row>
    <row r="116" spans="1:10">
      <c r="A116">
        <v>2012</v>
      </c>
      <c r="B116">
        <v>7</v>
      </c>
      <c r="C116" s="25">
        <v>41091</v>
      </c>
      <c r="D116" s="2">
        <v>115.912170397463</v>
      </c>
      <c r="E116" s="3">
        <v>72</v>
      </c>
      <c r="F116" s="17">
        <v>6.4353812606871896E-2</v>
      </c>
      <c r="G116" s="2">
        <v>24.79797804111098</v>
      </c>
      <c r="H116" s="2">
        <v>-73.026001313252891</v>
      </c>
      <c r="I116" s="2">
        <f t="shared" si="1"/>
        <v>120.16366945953504</v>
      </c>
      <c r="J116" s="18"/>
    </row>
    <row r="117" spans="1:10">
      <c r="A117">
        <v>2012</v>
      </c>
      <c r="B117">
        <v>8</v>
      </c>
      <c r="C117" s="25">
        <v>41122</v>
      </c>
      <c r="D117" s="2">
        <v>70.031277897757207</v>
      </c>
      <c r="E117" s="3">
        <v>6</v>
      </c>
      <c r="F117" s="17">
        <v>5.9837683574613887E-2</v>
      </c>
      <c r="G117" s="2">
        <v>-36.426766984524022</v>
      </c>
      <c r="H117" s="2">
        <v>-73.029435063397273</v>
      </c>
      <c r="I117" s="2">
        <f t="shared" si="1"/>
        <v>115.39636436434668</v>
      </c>
      <c r="J117" s="18"/>
    </row>
    <row r="118" spans="1:10">
      <c r="A118">
        <v>2012</v>
      </c>
      <c r="B118">
        <v>9</v>
      </c>
      <c r="C118" s="25">
        <v>41153</v>
      </c>
      <c r="D118" s="2">
        <v>41.581315191137698</v>
      </c>
      <c r="E118" s="3">
        <v>-47</v>
      </c>
      <c r="F118" s="17">
        <v>4.2633382499344896E-2</v>
      </c>
      <c r="G118" s="2">
        <v>-73.076834418835006</v>
      </c>
      <c r="H118" s="2">
        <v>-73.019048063405464</v>
      </c>
      <c r="I118" s="2">
        <f t="shared" si="1"/>
        <v>99.053249099741123</v>
      </c>
      <c r="J118" s="18"/>
    </row>
    <row r="119" spans="1:10">
      <c r="F119" s="17"/>
    </row>
    <row r="120" spans="1:10">
      <c r="F120" s="17"/>
    </row>
    <row r="121" spans="1:10">
      <c r="F121" s="17"/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H109"/>
  <sheetViews>
    <sheetView workbookViewId="0">
      <selection sqref="A1:H109"/>
    </sheetView>
  </sheetViews>
  <sheetFormatPr defaultColWidth="8.85546875" defaultRowHeight="15"/>
  <cols>
    <col min="1" max="1" width="8.42578125" style="60" bestFit="1" customWidth="1"/>
    <col min="2" max="2" width="7.140625" style="60" bestFit="1" customWidth="1"/>
    <col min="3" max="3" width="8.140625" style="60" bestFit="1" customWidth="1"/>
    <col min="4" max="4" width="9.42578125" style="59" bestFit="1" customWidth="1"/>
    <col min="5" max="5" width="7.42578125" style="60" bestFit="1" customWidth="1"/>
    <col min="6" max="6" width="7.140625" style="60" bestFit="1" customWidth="1"/>
    <col min="7" max="7" width="8.140625" style="60" bestFit="1" customWidth="1"/>
    <col min="8" max="8" width="7.140625" style="60" bestFit="1" customWidth="1"/>
    <col min="9" max="16384" width="8.85546875" style="9"/>
  </cols>
  <sheetData>
    <row r="1" spans="1:8" ht="30">
      <c r="A1" s="57" t="s">
        <v>25</v>
      </c>
      <c r="B1" s="55" t="s">
        <v>72</v>
      </c>
      <c r="C1" s="55" t="s">
        <v>73</v>
      </c>
      <c r="D1" s="55" t="s">
        <v>74</v>
      </c>
      <c r="E1" s="55" t="s">
        <v>75</v>
      </c>
      <c r="F1" s="55" t="s">
        <v>76</v>
      </c>
      <c r="G1" s="55" t="s">
        <v>77</v>
      </c>
      <c r="H1" s="55" t="s">
        <v>78</v>
      </c>
    </row>
    <row r="2" spans="1:8">
      <c r="A2" s="58">
        <v>37895</v>
      </c>
      <c r="B2" s="59">
        <v>38.935841789043302</v>
      </c>
      <c r="C2" s="62">
        <v>-123</v>
      </c>
      <c r="D2" s="59">
        <v>32.649684628026151</v>
      </c>
      <c r="E2" s="59">
        <v>-32.604331835791854</v>
      </c>
      <c r="F2" s="59">
        <v>-65.254016463818004</v>
      </c>
      <c r="G2" s="59">
        <v>-90.38453810584727</v>
      </c>
      <c r="H2" s="63">
        <v>-1.113005836087011E-2</v>
      </c>
    </row>
    <row r="3" spans="1:8">
      <c r="A3" s="58">
        <v>37926</v>
      </c>
      <c r="B3" s="59">
        <v>40.513446317114301</v>
      </c>
      <c r="C3" s="62">
        <v>-74</v>
      </c>
      <c r="D3" s="59">
        <v>38.14491011405363</v>
      </c>
      <c r="E3" s="59">
        <v>-4.6284262798408804</v>
      </c>
      <c r="F3" s="59">
        <v>-42.77333639389451</v>
      </c>
      <c r="G3" s="59">
        <v>-69.355207102658468</v>
      </c>
      <c r="H3" s="63">
        <v>-1.6366617500655101E-2</v>
      </c>
    </row>
    <row r="4" spans="1:8">
      <c r="A4" s="58">
        <v>37956</v>
      </c>
      <c r="B4" s="59">
        <v>49.3655172465185</v>
      </c>
      <c r="C4" s="62">
        <v>-23</v>
      </c>
      <c r="D4" s="59">
        <v>7.7156132058554192</v>
      </c>
      <c r="E4" s="59">
        <v>-19.317399782773094</v>
      </c>
      <c r="F4" s="59">
        <v>-27.033012988628514</v>
      </c>
      <c r="G4" s="59">
        <v>-3.6553411266079721</v>
      </c>
      <c r="H4" s="63">
        <v>-2.7259090618935111E-2</v>
      </c>
    </row>
    <row r="5" spans="1:8">
      <c r="A5" s="58">
        <v>37987</v>
      </c>
      <c r="B5" s="59">
        <v>36.361091281675797</v>
      </c>
      <c r="C5" s="62">
        <v>9</v>
      </c>
      <c r="D5" s="59">
        <v>-23.27246401675194</v>
      </c>
      <c r="E5" s="59">
        <v>-44.995203663247935</v>
      </c>
      <c r="F5" s="59">
        <v>-21.722739646495995</v>
      </c>
      <c r="G5" s="59">
        <v>54.036978882899128</v>
      </c>
      <c r="H5" s="63">
        <v>-4.1775219651193102E-2</v>
      </c>
    </row>
    <row r="6" spans="1:8">
      <c r="A6" s="58">
        <v>38018</v>
      </c>
      <c r="B6" s="59">
        <v>25.9573319401491</v>
      </c>
      <c r="C6" s="62">
        <v>62</v>
      </c>
      <c r="D6" s="59">
        <v>-21.376360043681331</v>
      </c>
      <c r="E6" s="59">
        <v>-32.652495743491819</v>
      </c>
      <c r="F6" s="59">
        <v>-11.276135699810482</v>
      </c>
      <c r="G6" s="59">
        <v>94.710666958693622</v>
      </c>
      <c r="H6" s="63">
        <v>-5.8171215201805099E-2</v>
      </c>
    </row>
    <row r="7" spans="1:8">
      <c r="A7" s="58">
        <v>38047</v>
      </c>
      <c r="B7" s="59">
        <v>30.5340243439495</v>
      </c>
      <c r="C7" s="62">
        <v>66</v>
      </c>
      <c r="D7" s="59">
        <v>-41.178360604855897</v>
      </c>
      <c r="E7" s="59">
        <v>-29.652754771386896</v>
      </c>
      <c r="F7" s="59">
        <v>11.525605833469001</v>
      </c>
      <c r="G7" s="59">
        <v>95.721626765231633</v>
      </c>
      <c r="H7" s="63">
        <v>-6.8871993844741103E-2</v>
      </c>
    </row>
    <row r="8" spans="1:8">
      <c r="A8" s="58">
        <v>38078</v>
      </c>
      <c r="B8" s="59">
        <v>33.7643276878702</v>
      </c>
      <c r="C8" s="62">
        <v>36</v>
      </c>
      <c r="D8" s="59">
        <v>-23.807074516502354</v>
      </c>
      <c r="E8" s="59">
        <v>14.724113105983662</v>
      </c>
      <c r="F8" s="59">
        <v>38.531187622486016</v>
      </c>
      <c r="G8" s="59">
        <v>21.31558684485033</v>
      </c>
      <c r="H8" s="63">
        <v>-3.9699950833989112E-2</v>
      </c>
    </row>
    <row r="9" spans="1:8">
      <c r="A9" s="58">
        <v>38108</v>
      </c>
      <c r="B9" s="59">
        <v>48.736348889455002</v>
      </c>
      <c r="C9" s="62">
        <v>24</v>
      </c>
      <c r="D9" s="59">
        <v>32.796552136081232</v>
      </c>
      <c r="E9" s="59">
        <v>73.660582614020711</v>
      </c>
      <c r="F9" s="59">
        <v>40.86403047793948</v>
      </c>
      <c r="G9" s="59">
        <v>-49.67751707178887</v>
      </c>
      <c r="H9" s="63">
        <v>1.6934457768161909E-2</v>
      </c>
    </row>
    <row r="10" spans="1:8">
      <c r="A10" s="58">
        <v>38139</v>
      </c>
      <c r="B10" s="59">
        <v>58.966969841904003</v>
      </c>
      <c r="C10" s="62">
        <v>-11</v>
      </c>
      <c r="D10" s="59">
        <v>33.681990708265175</v>
      </c>
      <c r="E10" s="59">
        <v>66.731978389116193</v>
      </c>
      <c r="F10" s="59">
        <v>33.049987680851018</v>
      </c>
      <c r="G10" s="59">
        <v>-77.79294510494887</v>
      </c>
      <c r="H10" s="63">
        <v>6.0966715832677876E-2</v>
      </c>
    </row>
    <row r="11" spans="1:8">
      <c r="A11" s="58">
        <v>38169</v>
      </c>
      <c r="B11" s="59">
        <v>48.354008118624201</v>
      </c>
      <c r="C11" s="62">
        <v>-56</v>
      </c>
      <c r="D11" s="59">
        <v>41.078994140171517</v>
      </c>
      <c r="E11" s="59">
        <v>34.384399454079016</v>
      </c>
      <c r="F11" s="59">
        <v>-6.6945946860925005</v>
      </c>
      <c r="G11" s="59">
        <v>-90.448108105395562</v>
      </c>
      <c r="H11" s="63">
        <v>6.3708651316548903E-2</v>
      </c>
    </row>
    <row r="12" spans="1:8">
      <c r="A12" s="58">
        <v>38200</v>
      </c>
      <c r="B12" s="59">
        <v>44.225695744969201</v>
      </c>
      <c r="C12" s="62">
        <v>-117</v>
      </c>
      <c r="D12" s="59">
        <v>19.759275779137838</v>
      </c>
      <c r="E12" s="59">
        <v>-25.56012893503113</v>
      </c>
      <c r="F12" s="59">
        <v>-45.319404714168968</v>
      </c>
      <c r="G12" s="59">
        <v>-91.449386167898325</v>
      </c>
      <c r="H12" s="63">
        <v>9.5151029294519018E-3</v>
      </c>
    </row>
    <row r="13" spans="1:8">
      <c r="A13" s="58">
        <v>38231</v>
      </c>
      <c r="B13" s="59">
        <v>42.4946240965524</v>
      </c>
      <c r="C13" s="62">
        <v>-66</v>
      </c>
      <c r="D13" s="59">
        <v>52.937073047149582</v>
      </c>
      <c r="E13" s="59">
        <v>25.422555556224566</v>
      </c>
      <c r="F13" s="59">
        <v>-27.514517490925016</v>
      </c>
      <c r="G13" s="59">
        <v>-91.430855605390576</v>
      </c>
      <c r="H13" s="63">
        <v>8.3000491660119025E-3</v>
      </c>
    </row>
    <row r="14" spans="1:8">
      <c r="A14" s="58">
        <v>38261</v>
      </c>
      <c r="B14" s="59">
        <v>37.145131849708797</v>
      </c>
      <c r="C14" s="62">
        <v>-83</v>
      </c>
      <c r="D14" s="59">
        <v>33.256895491312989</v>
      </c>
      <c r="E14" s="59">
        <v>5.0965461675020123</v>
      </c>
      <c r="F14" s="59">
        <v>-28.160349323810976</v>
      </c>
      <c r="G14" s="59">
        <v>-88.105416109141146</v>
      </c>
      <c r="H14" s="63">
        <v>8.869941639129908E-3</v>
      </c>
    </row>
    <row r="15" spans="1:8">
      <c r="A15" s="58">
        <v>38292</v>
      </c>
      <c r="B15" s="59">
        <v>39.295701109894701</v>
      </c>
      <c r="C15" s="62">
        <v>-42</v>
      </c>
      <c r="D15" s="59">
        <v>44.187439581487965</v>
      </c>
      <c r="E15" s="59">
        <v>28.892620362314446</v>
      </c>
      <c r="F15" s="59">
        <v>-15.294819219173519</v>
      </c>
      <c r="G15" s="59">
        <v>-70.908587078147121</v>
      </c>
      <c r="H15" s="63">
        <v>1.5966715832677891E-2</v>
      </c>
    </row>
    <row r="16" spans="1:8">
      <c r="A16" s="58">
        <v>38322</v>
      </c>
      <c r="B16" s="59">
        <v>51.398215015492802</v>
      </c>
      <c r="C16" s="62">
        <v>-12</v>
      </c>
      <c r="D16" s="59">
        <v>21.697420972340872</v>
      </c>
      <c r="E16" s="59">
        <v>19.20289394944087</v>
      </c>
      <c r="F16" s="59">
        <v>-2.4945270229000016</v>
      </c>
      <c r="G16" s="59">
        <v>-31.202409052370321</v>
      </c>
      <c r="H16" s="63">
        <v>-4.8489707054810705E-4</v>
      </c>
    </row>
    <row r="17" spans="1:8">
      <c r="A17" s="58">
        <v>38353</v>
      </c>
      <c r="B17" s="59">
        <v>44.714511160841603</v>
      </c>
      <c r="C17" s="62">
        <v>29</v>
      </c>
      <c r="D17" s="59">
        <v>15.298107067439208</v>
      </c>
      <c r="E17" s="59">
        <v>22.84087056997571</v>
      </c>
      <c r="F17" s="59">
        <v>7.5427635025365021</v>
      </c>
      <c r="G17" s="59">
        <v>6.142194972256128</v>
      </c>
      <c r="H17" s="63">
        <v>1.6934457768161909E-2</v>
      </c>
    </row>
    <row r="18" spans="1:8">
      <c r="A18" s="58">
        <v>38384</v>
      </c>
      <c r="B18" s="59">
        <v>31.9636259929893</v>
      </c>
      <c r="C18" s="62">
        <v>45</v>
      </c>
      <c r="D18" s="59">
        <v>2.2944735536502137</v>
      </c>
      <c r="E18" s="59">
        <v>25.983198312214192</v>
      </c>
      <c r="F18" s="59">
        <v>23.688724758563978</v>
      </c>
      <c r="G18" s="59">
        <v>18.990834971953127</v>
      </c>
      <c r="H18" s="63">
        <v>2.59667158326779E-2</v>
      </c>
    </row>
    <row r="19" spans="1:8">
      <c r="A19" s="58">
        <v>38412</v>
      </c>
      <c r="B19" s="59">
        <v>29.149853958409899</v>
      </c>
      <c r="C19" s="62">
        <v>37</v>
      </c>
      <c r="D19" s="59">
        <v>-9.593837228559444</v>
      </c>
      <c r="E19" s="59">
        <v>26.000940643941583</v>
      </c>
      <c r="F19" s="59">
        <v>35.594777872501027</v>
      </c>
      <c r="G19" s="59">
        <v>10.969866833774127</v>
      </c>
      <c r="H19" s="63">
        <v>2.9192522284290923E-2</v>
      </c>
    </row>
    <row r="20" spans="1:8">
      <c r="A20" s="58">
        <v>38443</v>
      </c>
      <c r="B20" s="59">
        <v>31.0056664299765</v>
      </c>
      <c r="C20" s="62">
        <v>60</v>
      </c>
      <c r="D20" s="59">
        <v>4.1574232817070325</v>
      </c>
      <c r="E20" s="59">
        <v>57.578539731478521</v>
      </c>
      <c r="F20" s="59">
        <v>53.421116449771489</v>
      </c>
      <c r="G20" s="59">
        <v>2.4068268860221309</v>
      </c>
      <c r="H20" s="63">
        <v>1.4633382499344899E-2</v>
      </c>
    </row>
    <row r="21" spans="1:8">
      <c r="A21" s="58">
        <v>38473</v>
      </c>
      <c r="B21" s="59">
        <v>54.398864103026298</v>
      </c>
      <c r="C21" s="62">
        <v>14</v>
      </c>
      <c r="D21" s="59">
        <v>19.776626850789732</v>
      </c>
      <c r="E21" s="59">
        <v>79.730716332559254</v>
      </c>
      <c r="F21" s="59">
        <v>59.954089481769529</v>
      </c>
      <c r="G21" s="59">
        <v>-65.768941112908067</v>
      </c>
      <c r="H21" s="63">
        <v>3.8224780348806886E-2</v>
      </c>
    </row>
    <row r="22" spans="1:8">
      <c r="A22" s="58">
        <v>38504</v>
      </c>
      <c r="B22" s="59">
        <v>68.896276916156296</v>
      </c>
      <c r="C22" s="62">
        <v>5</v>
      </c>
      <c r="D22" s="59">
        <v>18.724367748122248</v>
      </c>
      <c r="E22" s="59">
        <v>92.344971721926768</v>
      </c>
      <c r="F22" s="59">
        <v>73.620603973804521</v>
      </c>
      <c r="G22" s="59">
        <v>-87.411605104426116</v>
      </c>
      <c r="H22" s="63">
        <v>6.6633382499344918E-2</v>
      </c>
    </row>
    <row r="23" spans="1:8">
      <c r="A23" s="58">
        <v>38534</v>
      </c>
      <c r="B23" s="59">
        <v>64.465557816041795</v>
      </c>
      <c r="C23" s="62">
        <v>-46</v>
      </c>
      <c r="D23" s="59">
        <v>4.4631413327790312</v>
      </c>
      <c r="E23" s="59">
        <v>45.385921276660525</v>
      </c>
      <c r="F23" s="59">
        <v>40.922779943881494</v>
      </c>
      <c r="G23" s="59">
        <v>-91.448339605396427</v>
      </c>
      <c r="H23" s="63">
        <v>6.2418328735903916E-2</v>
      </c>
    </row>
    <row r="24" spans="1:8">
      <c r="A24" s="58">
        <v>38565</v>
      </c>
      <c r="B24" s="59">
        <v>50.623853960645498</v>
      </c>
      <c r="C24" s="62">
        <v>-73</v>
      </c>
      <c r="D24" s="59">
        <v>39.273772331603283</v>
      </c>
      <c r="E24" s="59">
        <v>18.439829686945785</v>
      </c>
      <c r="F24" s="59">
        <v>-20.833942644657498</v>
      </c>
      <c r="G24" s="59">
        <v>-91.447731886649436</v>
      </c>
      <c r="H24" s="63">
        <v>7.9021997036458902E-3</v>
      </c>
    </row>
    <row r="25" spans="1:8">
      <c r="A25" s="58">
        <v>38596</v>
      </c>
      <c r="B25" s="59">
        <v>38.691512141697302</v>
      </c>
      <c r="C25" s="62">
        <v>-107</v>
      </c>
      <c r="D25" s="59">
        <v>13.912258064909381</v>
      </c>
      <c r="E25" s="59">
        <v>-15.577448110479125</v>
      </c>
      <c r="F25" s="59">
        <v>-29.489706175388505</v>
      </c>
      <c r="G25" s="59">
        <v>-91.42851860535356</v>
      </c>
      <c r="H25" s="63">
        <v>5.9667158326779102E-3</v>
      </c>
    </row>
    <row r="26" spans="1:8">
      <c r="A26" s="58">
        <v>38626</v>
      </c>
      <c r="B26" s="59">
        <v>40.102223127907102</v>
      </c>
      <c r="C26" s="62">
        <v>-81</v>
      </c>
      <c r="D26" s="59">
        <v>13.193125510559938</v>
      </c>
      <c r="E26" s="59">
        <v>8.4948873880354228</v>
      </c>
      <c r="F26" s="59">
        <v>-4.6982381225245149</v>
      </c>
      <c r="G26" s="59">
        <v>-89.500854103868107</v>
      </c>
      <c r="H26" s="63">
        <v>5.9667158326779102E-3</v>
      </c>
    </row>
    <row r="27" spans="1:8">
      <c r="A27" s="58">
        <v>38657</v>
      </c>
      <c r="B27" s="59">
        <v>36.326276258443798</v>
      </c>
      <c r="C27" s="62">
        <v>-44</v>
      </c>
      <c r="D27" s="59">
        <v>8.3412589251951559</v>
      </c>
      <c r="E27" s="59">
        <v>14.911694394284645</v>
      </c>
      <c r="F27" s="59">
        <v>6.5704354690894888</v>
      </c>
      <c r="G27" s="59">
        <v>-58.917661110117322</v>
      </c>
      <c r="H27" s="63">
        <v>5.9667158326779102E-3</v>
      </c>
    </row>
    <row r="28" spans="1:8">
      <c r="A28" s="58">
        <v>38687</v>
      </c>
      <c r="B28" s="59">
        <v>48.542758625743197</v>
      </c>
      <c r="C28" s="62">
        <v>-16</v>
      </c>
      <c r="D28" s="59">
        <v>0.23306020909642911</v>
      </c>
      <c r="E28" s="59">
        <v>5.3803700010769173</v>
      </c>
      <c r="F28" s="59">
        <v>5.14730979198049</v>
      </c>
      <c r="G28" s="59">
        <v>-21.37988510400637</v>
      </c>
      <c r="H28" s="63">
        <v>-4.8489707054810705E-4</v>
      </c>
    </row>
    <row r="29" spans="1:8">
      <c r="A29" s="58">
        <v>38718</v>
      </c>
      <c r="B29" s="59">
        <v>34.507464506635003</v>
      </c>
      <c r="C29" s="62">
        <v>19</v>
      </c>
      <c r="D29" s="59">
        <v>-62.941495979054864</v>
      </c>
      <c r="E29" s="59">
        <v>-31.928778424546852</v>
      </c>
      <c r="F29" s="59">
        <v>31.012717554508015</v>
      </c>
      <c r="G29" s="59">
        <v>50.935714934520625</v>
      </c>
      <c r="H29" s="63">
        <v>-6.9365099737740965E-3</v>
      </c>
    </row>
    <row r="30" spans="1:8">
      <c r="A30" s="58">
        <v>38749</v>
      </c>
      <c r="B30" s="59">
        <v>27.3386921444413</v>
      </c>
      <c r="C30" s="62">
        <v>93</v>
      </c>
      <c r="D30" s="59">
        <v>-63.102825507834368</v>
      </c>
      <c r="E30" s="59">
        <v>-25.316302287356379</v>
      </c>
      <c r="F30" s="59">
        <v>37.786523220477989</v>
      </c>
      <c r="G30" s="59">
        <v>118.31890700009512</v>
      </c>
      <c r="H30" s="63">
        <v>-2.6047127387510971E-3</v>
      </c>
    </row>
    <row r="31" spans="1:8">
      <c r="A31" s="58">
        <v>38777</v>
      </c>
      <c r="B31" s="59">
        <v>35.780320490540298</v>
      </c>
      <c r="C31" s="62">
        <v>113</v>
      </c>
      <c r="D31" s="59">
        <v>-93.254989797891369</v>
      </c>
      <c r="E31" s="59">
        <v>-40.43561846721434</v>
      </c>
      <c r="F31" s="59">
        <v>52.819371330677029</v>
      </c>
      <c r="G31" s="59">
        <v>153.46255497718812</v>
      </c>
      <c r="H31" s="63">
        <v>-2.6936509973773087E-2</v>
      </c>
    </row>
    <row r="32" spans="1:8">
      <c r="A32" s="58">
        <v>38808</v>
      </c>
      <c r="B32" s="59">
        <v>42.251075055108501</v>
      </c>
      <c r="C32" s="62">
        <v>113</v>
      </c>
      <c r="D32" s="59">
        <v>-91.24588231742247</v>
      </c>
      <c r="E32" s="59">
        <v>-4.0731882233024663</v>
      </c>
      <c r="F32" s="59">
        <v>87.172694094120004</v>
      </c>
      <c r="G32" s="59">
        <v>117.10255484080312</v>
      </c>
      <c r="H32" s="63">
        <v>-2.9366617500655112E-2</v>
      </c>
    </row>
    <row r="33" spans="1:8">
      <c r="A33" s="58">
        <v>38838</v>
      </c>
      <c r="B33" s="59">
        <v>75.790588243184303</v>
      </c>
      <c r="C33" s="62">
        <v>74</v>
      </c>
      <c r="D33" s="59">
        <v>-13.565372196771275</v>
      </c>
      <c r="E33" s="59">
        <v>70.37241436561024</v>
      </c>
      <c r="F33" s="59">
        <v>83.937786562381518</v>
      </c>
      <c r="G33" s="59">
        <v>3.6616189185570782</v>
      </c>
      <c r="H33" s="63">
        <v>-3.4033284167322098E-2</v>
      </c>
    </row>
    <row r="34" spans="1:8">
      <c r="A34" s="58">
        <v>38869</v>
      </c>
      <c r="B34" s="59">
        <v>83.134528569801105</v>
      </c>
      <c r="C34" s="62">
        <v>45</v>
      </c>
      <c r="D34" s="59">
        <v>52.99722631891607</v>
      </c>
      <c r="E34" s="59">
        <v>125.19964372350657</v>
      </c>
      <c r="F34" s="59">
        <v>72.202417404590506</v>
      </c>
      <c r="G34" s="59">
        <v>-80.25227710600592</v>
      </c>
      <c r="H34" s="63">
        <v>5.2633382499344905E-2</v>
      </c>
    </row>
    <row r="35" spans="1:8">
      <c r="A35" s="58">
        <v>38899</v>
      </c>
      <c r="B35" s="59">
        <v>61.610101426292204</v>
      </c>
      <c r="C35" s="62">
        <v>-35</v>
      </c>
      <c r="D35" s="59">
        <v>46.367697996955513</v>
      </c>
      <c r="E35" s="59">
        <v>56.390340583125493</v>
      </c>
      <c r="F35" s="59">
        <v>10.022642586169979</v>
      </c>
      <c r="G35" s="59">
        <v>-91.449533105409785</v>
      </c>
      <c r="H35" s="63">
        <v>5.9192522284290894E-2</v>
      </c>
    </row>
    <row r="36" spans="1:8">
      <c r="A36" s="58">
        <v>38930</v>
      </c>
      <c r="B36" s="59">
        <v>49.317119680590601</v>
      </c>
      <c r="C36" s="62">
        <v>-101</v>
      </c>
      <c r="D36" s="59">
        <v>37.958195922567953</v>
      </c>
      <c r="E36" s="59">
        <v>-9.562911257612015</v>
      </c>
      <c r="F36" s="59">
        <v>-47.521107180179968</v>
      </c>
      <c r="G36" s="59">
        <v>-91.447894167898085</v>
      </c>
      <c r="H36" s="63">
        <v>1.0805425510096889E-2</v>
      </c>
    </row>
    <row r="37" spans="1:8">
      <c r="A37" s="58">
        <v>38961</v>
      </c>
      <c r="B37" s="59">
        <v>37.867192309117897</v>
      </c>
      <c r="C37" s="62">
        <v>-125</v>
      </c>
      <c r="D37" s="59">
        <v>35.605443067239747</v>
      </c>
      <c r="E37" s="59">
        <v>-34.130300610437729</v>
      </c>
      <c r="F37" s="59">
        <v>-69.735743677677476</v>
      </c>
      <c r="G37" s="59">
        <v>-90.890666105394942</v>
      </c>
      <c r="H37" s="63">
        <v>2.0966715832677896E-2</v>
      </c>
    </row>
    <row r="38" spans="1:8">
      <c r="A38" s="58">
        <v>38991</v>
      </c>
      <c r="B38" s="59">
        <v>31.893995946525202</v>
      </c>
      <c r="C38" s="62">
        <v>-130</v>
      </c>
      <c r="D38" s="59">
        <v>23.988283936010134</v>
      </c>
      <c r="E38" s="59">
        <v>-41.860898538664344</v>
      </c>
      <c r="F38" s="59">
        <v>-65.849182474674478</v>
      </c>
      <c r="G38" s="59">
        <v>-88.143777854587682</v>
      </c>
      <c r="H38" s="63">
        <v>4.6763932520328955E-3</v>
      </c>
    </row>
    <row r="39" spans="1:8">
      <c r="A39" s="58">
        <v>39022</v>
      </c>
      <c r="B39" s="59">
        <v>31.778466273019799</v>
      </c>
      <c r="C39" s="62">
        <v>-44</v>
      </c>
      <c r="D39" s="59">
        <v>43.439971682129098</v>
      </c>
      <c r="E39" s="59">
        <v>18.822206391330596</v>
      </c>
      <c r="F39" s="59">
        <v>-24.617765290798502</v>
      </c>
      <c r="G39" s="59">
        <v>-62.825173107163273</v>
      </c>
      <c r="H39" s="63">
        <v>2.9667158326779075E-3</v>
      </c>
    </row>
    <row r="40" spans="1:8">
      <c r="A40" s="58">
        <v>39052</v>
      </c>
      <c r="B40" s="59">
        <v>41.897772823834401</v>
      </c>
      <c r="C40" s="62">
        <v>19</v>
      </c>
      <c r="D40" s="59">
        <v>26.256784745098727</v>
      </c>
      <c r="E40" s="59">
        <v>10.791247170746246</v>
      </c>
      <c r="F40" s="59">
        <v>-15.465537574352481</v>
      </c>
      <c r="G40" s="59">
        <v>8.2098828876146257</v>
      </c>
      <c r="H40" s="63">
        <v>-1.1300583608701009E-3</v>
      </c>
    </row>
    <row r="41" spans="1:8">
      <c r="A41" s="58">
        <v>39083</v>
      </c>
      <c r="B41" s="59">
        <v>44.6031967592073</v>
      </c>
      <c r="C41" s="62">
        <v>77</v>
      </c>
      <c r="D41" s="59">
        <v>1.8763289078267746</v>
      </c>
      <c r="E41" s="59">
        <v>-7.0114557616336981</v>
      </c>
      <c r="F41" s="59">
        <v>-8.8877846694604727</v>
      </c>
      <c r="G41" s="59">
        <v>84.008714852252638</v>
      </c>
      <c r="H41" s="63">
        <v>2.7409093810648877E-3</v>
      </c>
    </row>
    <row r="42" spans="1:8">
      <c r="A42" s="58">
        <v>39114</v>
      </c>
      <c r="B42" s="59">
        <v>38.590657859150603</v>
      </c>
      <c r="C42" s="62">
        <v>105</v>
      </c>
      <c r="D42" s="59">
        <v>-39.936926353067633</v>
      </c>
      <c r="E42" s="59">
        <v>-41.210588460119652</v>
      </c>
      <c r="F42" s="59">
        <v>-1.2736621070520187</v>
      </c>
      <c r="G42" s="59">
        <v>146.21997888714412</v>
      </c>
      <c r="H42" s="63">
        <v>-9.3904270244651034E-3</v>
      </c>
    </row>
    <row r="43" spans="1:8">
      <c r="A43" s="58">
        <v>39142</v>
      </c>
      <c r="B43" s="59">
        <v>38.810008117630602</v>
      </c>
      <c r="C43" s="62">
        <v>130</v>
      </c>
      <c r="D43" s="59">
        <v>-68.614357786520571</v>
      </c>
      <c r="E43" s="59">
        <v>-44.030158355639088</v>
      </c>
      <c r="F43" s="59">
        <v>24.584199430881483</v>
      </c>
      <c r="G43" s="59">
        <v>174.04161099464511</v>
      </c>
      <c r="H43" s="63">
        <v>-1.1452639006032106E-2</v>
      </c>
    </row>
    <row r="44" spans="1:8">
      <c r="A44" s="58">
        <v>39173</v>
      </c>
      <c r="B44" s="59">
        <v>48.850317351156399</v>
      </c>
      <c r="C44" s="62">
        <v>140</v>
      </c>
      <c r="D44" s="59">
        <v>-65.765025281508827</v>
      </c>
      <c r="E44" s="59">
        <v>-14.155377604625301</v>
      </c>
      <c r="F44" s="59">
        <v>51.609647676883526</v>
      </c>
      <c r="G44" s="59">
        <v>154.16441088879262</v>
      </c>
      <c r="H44" s="63">
        <v>-9.0332841673221032E-3</v>
      </c>
    </row>
    <row r="45" spans="1:8">
      <c r="A45" s="58">
        <v>39203</v>
      </c>
      <c r="B45" s="59">
        <v>71.580000007451801</v>
      </c>
      <c r="C45" s="62">
        <v>129</v>
      </c>
      <c r="D45" s="59">
        <v>24.454295016850907</v>
      </c>
      <c r="E45" s="59">
        <v>76.756366113686923</v>
      </c>
      <c r="F45" s="59">
        <v>52.302071096836016</v>
      </c>
      <c r="G45" s="59">
        <v>52.21863491241588</v>
      </c>
      <c r="H45" s="63">
        <v>2.499897389719391E-2</v>
      </c>
    </row>
    <row r="46" spans="1:8">
      <c r="A46" s="58">
        <v>39234</v>
      </c>
      <c r="B46" s="59">
        <v>72.736857954310494</v>
      </c>
      <c r="C46" s="62">
        <v>82</v>
      </c>
      <c r="D46" s="59">
        <v>95.975751551998087</v>
      </c>
      <c r="E46" s="59">
        <v>128.58226506407158</v>
      </c>
      <c r="F46" s="59">
        <v>32.606513512073491</v>
      </c>
      <c r="G46" s="59">
        <v>-46.646565113237585</v>
      </c>
      <c r="H46" s="63">
        <v>6.4300049166010897E-2</v>
      </c>
    </row>
    <row r="47" spans="1:8">
      <c r="A47" s="58">
        <v>39264</v>
      </c>
      <c r="B47" s="59">
        <v>65.191521304961199</v>
      </c>
      <c r="C47" s="62">
        <v>-14</v>
      </c>
      <c r="D47" s="59">
        <v>94.632735115636734</v>
      </c>
      <c r="E47" s="59">
        <v>71.389406260537754</v>
      </c>
      <c r="F47" s="59">
        <v>-23.24332885509898</v>
      </c>
      <c r="G47" s="59">
        <v>-85.44988910540269</v>
      </c>
      <c r="H47" s="63">
        <v>6.0482844864935881E-2</v>
      </c>
    </row>
    <row r="48" spans="1:8">
      <c r="A48" s="58">
        <v>39295</v>
      </c>
      <c r="B48" s="59">
        <v>51.785395542916497</v>
      </c>
      <c r="C48" s="62">
        <v>-75</v>
      </c>
      <c r="D48" s="59">
        <v>88.728026083299923</v>
      </c>
      <c r="E48" s="59">
        <v>15.938349252469934</v>
      </c>
      <c r="F48" s="59">
        <v>-72.78967683082999</v>
      </c>
      <c r="G48" s="59">
        <v>-90.947864355399389</v>
      </c>
      <c r="H48" s="63">
        <v>9.5151029294519018E-3</v>
      </c>
    </row>
    <row r="49" spans="1:8">
      <c r="A49" s="58">
        <v>39326</v>
      </c>
      <c r="B49" s="59">
        <v>35.918799977566501</v>
      </c>
      <c r="C49" s="62">
        <v>-102</v>
      </c>
      <c r="D49" s="59">
        <v>78.416615353629012</v>
      </c>
      <c r="E49" s="59">
        <v>-10.587155214802991</v>
      </c>
      <c r="F49" s="59">
        <v>-89.003770568432003</v>
      </c>
      <c r="G49" s="59">
        <v>-91.420478167696359</v>
      </c>
      <c r="H49" s="63">
        <v>7.6333824993448929E-3</v>
      </c>
    </row>
    <row r="50" spans="1:8">
      <c r="A50" s="58">
        <v>39356</v>
      </c>
      <c r="B50" s="59">
        <v>30.8631277922597</v>
      </c>
      <c r="C50" s="62">
        <v>-112</v>
      </c>
      <c r="D50" s="59">
        <v>35.490669276518673</v>
      </c>
      <c r="E50" s="59">
        <v>-23.735897221822341</v>
      </c>
      <c r="F50" s="59">
        <v>-59.226566498341015</v>
      </c>
      <c r="G50" s="59">
        <v>-88.256521106913567</v>
      </c>
      <c r="H50" s="63">
        <v>-7.5816712640960904E-3</v>
      </c>
    </row>
    <row r="51" spans="1:8">
      <c r="A51" s="58">
        <v>39387</v>
      </c>
      <c r="B51" s="59">
        <v>32.668357001372598</v>
      </c>
      <c r="C51" s="62">
        <v>-75</v>
      </c>
      <c r="D51" s="59">
        <v>42.20134102746583</v>
      </c>
      <c r="E51" s="59">
        <v>-3.5963909514886865</v>
      </c>
      <c r="F51" s="59">
        <v>-45.797731978954516</v>
      </c>
      <c r="G51" s="59">
        <v>-71.387909097677323</v>
      </c>
      <c r="H51" s="63">
        <v>-1.569995083398909E-2</v>
      </c>
    </row>
    <row r="52" spans="1:8">
      <c r="A52" s="58">
        <v>39417</v>
      </c>
      <c r="B52" s="59">
        <v>42.967359030842303</v>
      </c>
      <c r="C52" s="62">
        <v>-9</v>
      </c>
      <c r="D52" s="59">
        <v>32.154342633108662</v>
      </c>
      <c r="E52" s="59">
        <v>-7.0897423467350507E-2</v>
      </c>
      <c r="F52" s="59">
        <v>-32.225240056576013</v>
      </c>
      <c r="G52" s="59">
        <v>-8.9105531633330699</v>
      </c>
      <c r="H52" s="63">
        <v>-1.8549413199580089E-2</v>
      </c>
    </row>
    <row r="53" spans="1:8">
      <c r="A53" s="58">
        <v>39448</v>
      </c>
      <c r="B53" s="59">
        <v>39.763440166411399</v>
      </c>
      <c r="C53" s="62">
        <v>52</v>
      </c>
      <c r="D53" s="59">
        <v>13.71638566321343</v>
      </c>
      <c r="E53" s="59">
        <v>-13.400277838110576</v>
      </c>
      <c r="F53" s="59">
        <v>-27.116663501324012</v>
      </c>
      <c r="G53" s="59">
        <v>65.439794993245641</v>
      </c>
      <c r="H53" s="63">
        <v>-3.9517155135064097E-2</v>
      </c>
    </row>
    <row r="54" spans="1:8">
      <c r="A54" s="58">
        <v>39479</v>
      </c>
      <c r="B54" s="59">
        <v>27.500433687348998</v>
      </c>
      <c r="C54" s="62">
        <v>102</v>
      </c>
      <c r="D54" s="59">
        <v>-22.989950920701006</v>
      </c>
      <c r="E54" s="59">
        <v>-41.101808618726011</v>
      </c>
      <c r="F54" s="59">
        <v>-18.111857698025005</v>
      </c>
      <c r="G54" s="59">
        <v>143.1596350063416</v>
      </c>
      <c r="H54" s="63">
        <v>-5.7826387615598107E-2</v>
      </c>
    </row>
    <row r="55" spans="1:8">
      <c r="A55" s="58">
        <v>39508</v>
      </c>
      <c r="B55" s="59">
        <v>29.832259637994099</v>
      </c>
      <c r="C55" s="62">
        <v>113</v>
      </c>
      <c r="D55" s="59">
        <v>-61.454751767113336</v>
      </c>
      <c r="E55" s="59">
        <v>-52.587825933949304</v>
      </c>
      <c r="F55" s="59">
        <v>8.8669258331640322</v>
      </c>
      <c r="G55" s="59">
        <v>165.66282696005212</v>
      </c>
      <c r="H55" s="63">
        <v>-7.5001026102806095E-2</v>
      </c>
    </row>
    <row r="56" spans="1:8">
      <c r="A56" s="58">
        <v>39539</v>
      </c>
      <c r="B56" s="59">
        <v>26.617100048573501</v>
      </c>
      <c r="C56" s="62">
        <v>122</v>
      </c>
      <c r="D56" s="59">
        <v>-70.250077019796819</v>
      </c>
      <c r="E56" s="59">
        <v>-40.652937706637303</v>
      </c>
      <c r="F56" s="59">
        <v>29.597139313159516</v>
      </c>
      <c r="G56" s="59">
        <v>162.70097099080462</v>
      </c>
      <c r="H56" s="63">
        <v>-4.803328416732211E-2</v>
      </c>
    </row>
    <row r="57" spans="1:8">
      <c r="A57" s="58">
        <v>39569</v>
      </c>
      <c r="B57" s="59">
        <v>68.434158222134499</v>
      </c>
      <c r="C57" s="62">
        <v>120</v>
      </c>
      <c r="D57" s="59">
        <v>14.399531129727279</v>
      </c>
      <c r="E57" s="59">
        <v>67.053466030426762</v>
      </c>
      <c r="F57" s="59">
        <v>52.653934900699483</v>
      </c>
      <c r="G57" s="59">
        <v>53.017018866643781</v>
      </c>
      <c r="H57" s="63">
        <v>-7.0484897070548114E-2</v>
      </c>
    </row>
    <row r="58" spans="1:8">
      <c r="A58" s="58">
        <v>39600</v>
      </c>
      <c r="B58" s="59">
        <v>89.832127209508997</v>
      </c>
      <c r="C58" s="62">
        <v>74</v>
      </c>
      <c r="D58" s="59">
        <v>79.038541288571494</v>
      </c>
      <c r="E58" s="59">
        <v>123.53039839042749</v>
      </c>
      <c r="F58" s="59">
        <v>44.491857101855999</v>
      </c>
      <c r="G58" s="59">
        <v>-49.558365106260169</v>
      </c>
      <c r="H58" s="63">
        <v>2.7966715832677902E-2</v>
      </c>
    </row>
    <row r="59" spans="1:8">
      <c r="A59" s="58">
        <v>39630</v>
      </c>
      <c r="B59" s="59">
        <v>63.933184590834301</v>
      </c>
      <c r="C59" s="62">
        <v>-34</v>
      </c>
      <c r="D59" s="59">
        <v>59.497873409478217</v>
      </c>
      <c r="E59" s="59">
        <v>51.88774851861271</v>
      </c>
      <c r="F59" s="59">
        <v>-7.6101248908655066</v>
      </c>
      <c r="G59" s="59">
        <v>-85.949199105413129</v>
      </c>
      <c r="H59" s="63">
        <v>6.1450586800419926E-2</v>
      </c>
    </row>
    <row r="60" spans="1:8">
      <c r="A60" s="58">
        <v>39661</v>
      </c>
      <c r="B60" s="59">
        <v>40.126421910871102</v>
      </c>
      <c r="C60" s="62">
        <v>-81</v>
      </c>
      <c r="D60" s="59">
        <v>58.718968666841931</v>
      </c>
      <c r="E60" s="59">
        <v>9.915381518590948</v>
      </c>
      <c r="F60" s="59">
        <v>-48.803587148250983</v>
      </c>
      <c r="G60" s="59">
        <v>-90.946832105391366</v>
      </c>
      <c r="H60" s="63">
        <v>3.14505868004199E-2</v>
      </c>
    </row>
    <row r="61" spans="1:8">
      <c r="A61" s="58">
        <v>39692</v>
      </c>
      <c r="B61" s="59">
        <v>32.701142449259201</v>
      </c>
      <c r="C61" s="62">
        <v>-98</v>
      </c>
      <c r="D61" s="59">
        <v>50.985664881454184</v>
      </c>
      <c r="E61" s="59">
        <v>-6.5619625271117883</v>
      </c>
      <c r="F61" s="59">
        <v>-57.547627408565972</v>
      </c>
      <c r="G61" s="59">
        <v>-91.437670855387552</v>
      </c>
      <c r="H61" s="63">
        <v>-3.6661750065508647E-4</v>
      </c>
    </row>
    <row r="62" spans="1:8">
      <c r="A62" s="58">
        <v>39722</v>
      </c>
      <c r="B62" s="59">
        <v>32.987780936497103</v>
      </c>
      <c r="C62" s="62">
        <v>-91</v>
      </c>
      <c r="D62" s="59">
        <v>51.984348651293814</v>
      </c>
      <c r="E62" s="59">
        <v>-1.5854163038111579</v>
      </c>
      <c r="F62" s="59">
        <v>-53.569764955104972</v>
      </c>
      <c r="G62" s="59">
        <v>-89.397324605569906</v>
      </c>
      <c r="H62" s="63">
        <v>-1.7259090618935102E-2</v>
      </c>
    </row>
    <row r="63" spans="1:8">
      <c r="A63" s="58">
        <v>39753</v>
      </c>
      <c r="B63" s="59">
        <v>28.528023296825801</v>
      </c>
      <c r="C63" s="62">
        <v>-63</v>
      </c>
      <c r="D63" s="59">
        <v>49.52553458247192</v>
      </c>
      <c r="E63" s="59">
        <v>15.319625065599411</v>
      </c>
      <c r="F63" s="59">
        <v>-34.205909516872509</v>
      </c>
      <c r="G63" s="59">
        <v>-78.295925114765424</v>
      </c>
      <c r="H63" s="63">
        <v>-2.3699950833989097E-2</v>
      </c>
    </row>
    <row r="64" spans="1:8">
      <c r="A64" s="58">
        <v>39783</v>
      </c>
      <c r="B64" s="59">
        <v>45.019415826187803</v>
      </c>
      <c r="C64" s="62">
        <v>-29</v>
      </c>
      <c r="D64" s="59">
        <v>36.672203643662243</v>
      </c>
      <c r="E64" s="59">
        <v>7.7239010622907607</v>
      </c>
      <c r="F64" s="59">
        <v>-28.948302581371479</v>
      </c>
      <c r="G64" s="59">
        <v>-36.695029068446019</v>
      </c>
      <c r="H64" s="63">
        <v>-2.8871993844741095E-2</v>
      </c>
    </row>
    <row r="65" spans="1:8">
      <c r="A65" s="58">
        <v>39814</v>
      </c>
      <c r="B65" s="59">
        <v>44.699991891063199</v>
      </c>
      <c r="C65" s="62">
        <v>52</v>
      </c>
      <c r="D65" s="59">
        <v>12.329478013012199</v>
      </c>
      <c r="E65" s="59">
        <v>-4.6245853048247838</v>
      </c>
      <c r="F65" s="59">
        <v>-16.954063317836983</v>
      </c>
      <c r="G65" s="59">
        <v>56.657650847056622</v>
      </c>
      <c r="H65" s="63">
        <v>-3.3065542231838108E-2</v>
      </c>
    </row>
    <row r="66" spans="1:8">
      <c r="A66" s="58">
        <v>39845</v>
      </c>
      <c r="B66" s="59">
        <v>33.707811820560799</v>
      </c>
      <c r="C66" s="62">
        <v>38</v>
      </c>
      <c r="D66" s="59">
        <v>-44.383884217818782</v>
      </c>
      <c r="E66" s="59">
        <v>-51.616605639598795</v>
      </c>
      <c r="F66" s="59">
        <v>-7.2327214217800133</v>
      </c>
      <c r="G66" s="59">
        <v>89.673138923766118</v>
      </c>
      <c r="H66" s="63">
        <v>-5.653328416732209E-2</v>
      </c>
    </row>
    <row r="67" spans="1:8">
      <c r="A67" s="58">
        <v>39873</v>
      </c>
      <c r="B67" s="59">
        <v>29.082097366110801</v>
      </c>
      <c r="C67" s="62">
        <v>81</v>
      </c>
      <c r="D67" s="59">
        <v>-64.271603160002059</v>
      </c>
      <c r="E67" s="59">
        <v>-51.851589100519533</v>
      </c>
      <c r="F67" s="59">
        <v>12.420014059482526</v>
      </c>
      <c r="G67" s="59">
        <v>132.91917077178363</v>
      </c>
      <c r="H67" s="63">
        <v>-6.7581671264096088E-2</v>
      </c>
    </row>
    <row r="68" spans="1:8">
      <c r="A68" s="58">
        <v>39904</v>
      </c>
      <c r="B68" s="59">
        <v>28.8792959527546</v>
      </c>
      <c r="C68" s="62">
        <v>87</v>
      </c>
      <c r="D68" s="59">
        <v>-77.547252728233147</v>
      </c>
      <c r="E68" s="59">
        <v>-36.893839010547637</v>
      </c>
      <c r="F68" s="59">
        <v>40.65341371768551</v>
      </c>
      <c r="G68" s="59">
        <v>123.95853896138162</v>
      </c>
      <c r="H68" s="63">
        <v>-6.4699950833989106E-2</v>
      </c>
    </row>
    <row r="69" spans="1:8">
      <c r="A69" s="58">
        <v>39934</v>
      </c>
      <c r="B69" s="59">
        <v>51.640202845132599</v>
      </c>
      <c r="C69" s="62">
        <v>75</v>
      </c>
      <c r="D69" s="59">
        <v>-25.253639450077699</v>
      </c>
      <c r="E69" s="59">
        <v>27.586213123732804</v>
      </c>
      <c r="F69" s="59">
        <v>52.839852573810504</v>
      </c>
      <c r="G69" s="59">
        <v>47.452658870111932</v>
      </c>
      <c r="H69" s="63">
        <v>-3.8871993844741104E-2</v>
      </c>
    </row>
    <row r="70" spans="1:8">
      <c r="A70" s="58">
        <v>39965</v>
      </c>
      <c r="B70" s="59">
        <v>65.758241189859604</v>
      </c>
      <c r="C70" s="62">
        <v>0</v>
      </c>
      <c r="D70" s="59">
        <v>22.708432454555542</v>
      </c>
      <c r="E70" s="59">
        <v>49.15819838705405</v>
      </c>
      <c r="F70" s="59">
        <v>26.449765932498508</v>
      </c>
      <c r="G70" s="59">
        <v>-49.191165102886728</v>
      </c>
      <c r="H70" s="63">
        <v>3.2966715832677906E-2</v>
      </c>
    </row>
    <row r="71" spans="1:8">
      <c r="A71" s="58">
        <v>39995</v>
      </c>
      <c r="B71" s="59">
        <v>51.5918052792046</v>
      </c>
      <c r="C71" s="62">
        <v>-36</v>
      </c>
      <c r="D71" s="59">
        <v>41.034964416145954</v>
      </c>
      <c r="E71" s="59">
        <v>48.888436679897438</v>
      </c>
      <c r="F71" s="59">
        <v>7.8534722637514847</v>
      </c>
      <c r="G71" s="59">
        <v>-84.949242105407535</v>
      </c>
      <c r="H71" s="63">
        <v>6.0805425510096878E-2</v>
      </c>
    </row>
    <row r="72" spans="1:8">
      <c r="A72" s="58">
        <v>40026</v>
      </c>
      <c r="B72" s="59">
        <v>33.418519273255903</v>
      </c>
      <c r="C72" s="62">
        <v>-88</v>
      </c>
      <c r="D72" s="59">
        <v>34.701804910930662</v>
      </c>
      <c r="E72" s="59">
        <v>3.3860300528716607</v>
      </c>
      <c r="F72" s="59">
        <v>-31.315774858059001</v>
      </c>
      <c r="G72" s="59">
        <v>-91.449093542897884</v>
      </c>
      <c r="H72" s="63">
        <v>6.306349002622591E-2</v>
      </c>
    </row>
    <row r="73" spans="1:8">
      <c r="A73" s="58">
        <v>40057</v>
      </c>
      <c r="B73" s="59">
        <v>31.127440950698499</v>
      </c>
      <c r="C73" s="62">
        <v>-136</v>
      </c>
      <c r="D73" s="59">
        <v>19.098109437368379</v>
      </c>
      <c r="E73" s="59">
        <v>-44.603627620855633</v>
      </c>
      <c r="F73" s="59">
        <v>-63.701737058224012</v>
      </c>
      <c r="G73" s="59">
        <v>-91.443005761643718</v>
      </c>
      <c r="H73" s="63">
        <v>4.66333824993449E-2</v>
      </c>
    </row>
    <row r="74" spans="1:8">
      <c r="A74" s="58">
        <v>40087</v>
      </c>
      <c r="B74" s="59">
        <v>30.805050713146102</v>
      </c>
      <c r="C74" s="62">
        <v>-117</v>
      </c>
      <c r="D74" s="59">
        <v>32.241211827430163</v>
      </c>
      <c r="E74" s="59">
        <v>-31.203890337376322</v>
      </c>
      <c r="F74" s="59">
        <v>-63.445102164806485</v>
      </c>
      <c r="G74" s="59">
        <v>-85.824979604262808</v>
      </c>
      <c r="H74" s="63">
        <v>2.8869941639129926E-2</v>
      </c>
    </row>
    <row r="75" spans="1:8">
      <c r="A75" s="58">
        <v>40118</v>
      </c>
      <c r="B75" s="59">
        <v>32.513797032763897</v>
      </c>
      <c r="C75" s="62">
        <v>-68</v>
      </c>
      <c r="D75" s="59">
        <v>15.656744947919734</v>
      </c>
      <c r="E75" s="59">
        <v>-20.047518937162735</v>
      </c>
      <c r="F75" s="59">
        <v>-35.704263885082469</v>
      </c>
      <c r="G75" s="59">
        <v>-47.974781112003271</v>
      </c>
      <c r="H75" s="63">
        <v>2.2300049166010888E-2</v>
      </c>
    </row>
    <row r="76" spans="1:8">
      <c r="A76" s="58">
        <v>40148</v>
      </c>
      <c r="B76" s="59">
        <v>44.762908726769602</v>
      </c>
      <c r="C76" s="62">
        <v>-23</v>
      </c>
      <c r="D76" s="59">
        <v>-3.3341870237336728</v>
      </c>
      <c r="E76" s="59">
        <v>-32.863014431155165</v>
      </c>
      <c r="F76" s="59">
        <v>-29.528827407421488</v>
      </c>
      <c r="G76" s="59">
        <v>9.855434812096675</v>
      </c>
      <c r="H76" s="63">
        <v>7.5796190584848933E-3</v>
      </c>
    </row>
    <row r="77" spans="1:8">
      <c r="A77" s="58">
        <v>40179</v>
      </c>
      <c r="B77" s="59">
        <v>32.837748482120404</v>
      </c>
      <c r="C77" s="62">
        <v>21</v>
      </c>
      <c r="D77" s="59">
        <v>-24.984214424899434</v>
      </c>
      <c r="E77" s="59">
        <v>-41.916875164382404</v>
      </c>
      <c r="F77" s="59">
        <v>-16.932660739482969</v>
      </c>
      <c r="G77" s="59">
        <v>62.926714900162629</v>
      </c>
      <c r="H77" s="63">
        <v>-9.8397357802250951E-3</v>
      </c>
    </row>
    <row r="78" spans="1:8">
      <c r="A78" s="58">
        <v>40210</v>
      </c>
      <c r="B78" s="59">
        <v>24.3967446207431</v>
      </c>
      <c r="C78" s="62">
        <v>26</v>
      </c>
      <c r="D78" s="59">
        <v>-60.014967223522774</v>
      </c>
      <c r="E78" s="59">
        <v>-66.36657701390925</v>
      </c>
      <c r="F78" s="59">
        <v>-6.3516097903864761</v>
      </c>
      <c r="G78" s="59">
        <v>92.394538869505141</v>
      </c>
      <c r="H78" s="63">
        <v>-2.7961855595893093E-2</v>
      </c>
    </row>
    <row r="79" spans="1:8">
      <c r="A79" s="58">
        <v>40238</v>
      </c>
      <c r="B79" s="59">
        <v>27.2284705910699</v>
      </c>
      <c r="C79" s="62">
        <v>48</v>
      </c>
      <c r="D79" s="59">
        <v>-53.049099144255585</v>
      </c>
      <c r="E79" s="59">
        <v>-40.038230296946601</v>
      </c>
      <c r="F79" s="59">
        <v>13.010868847308984</v>
      </c>
      <c r="G79" s="59">
        <v>88.079682935952633</v>
      </c>
      <c r="H79" s="63">
        <v>-4.1452639006032105E-2</v>
      </c>
    </row>
    <row r="80" spans="1:8">
      <c r="A80" s="58">
        <v>40269</v>
      </c>
      <c r="B80" s="59">
        <v>22.837406270780299</v>
      </c>
      <c r="C80" s="62">
        <v>47</v>
      </c>
      <c r="D80" s="59">
        <v>-61.080350628761039</v>
      </c>
      <c r="E80" s="59">
        <v>-31.801817663639042</v>
      </c>
      <c r="F80" s="59">
        <v>29.278532965121997</v>
      </c>
      <c r="G80" s="59">
        <v>78.841850947806364</v>
      </c>
      <c r="H80" s="63">
        <v>-4.0033284167322103E-2</v>
      </c>
    </row>
    <row r="81" spans="1:8">
      <c r="A81" s="58">
        <v>40299</v>
      </c>
      <c r="B81" s="59">
        <v>40.537801221258697</v>
      </c>
      <c r="C81" s="62">
        <v>50</v>
      </c>
      <c r="D81" s="59">
        <v>-14.155809395339006</v>
      </c>
      <c r="E81" s="59">
        <v>25.094657220753518</v>
      </c>
      <c r="F81" s="59">
        <v>39.250466616092524</v>
      </c>
      <c r="G81" s="59">
        <v>24.918730902123478</v>
      </c>
      <c r="H81" s="63">
        <v>-1.3388122876999087E-2</v>
      </c>
    </row>
    <row r="82" spans="1:8">
      <c r="A82" s="58">
        <v>40330</v>
      </c>
      <c r="B82" s="59">
        <v>73.392566912044202</v>
      </c>
      <c r="C82" s="62">
        <v>70</v>
      </c>
      <c r="D82" s="59">
        <v>55.179346042348826</v>
      </c>
      <c r="E82" s="59">
        <v>103.29823839010034</v>
      </c>
      <c r="F82" s="59">
        <v>48.118892347751512</v>
      </c>
      <c r="G82" s="59">
        <v>-33.343205105933009</v>
      </c>
      <c r="H82" s="63">
        <v>4.4966715832677917E-2</v>
      </c>
    </row>
    <row r="83" spans="1:8">
      <c r="A83" s="58">
        <v>40360</v>
      </c>
      <c r="B83" s="59">
        <v>55.512008119369398</v>
      </c>
      <c r="C83" s="62">
        <v>-5</v>
      </c>
      <c r="D83" s="59">
        <v>65.650715550802573</v>
      </c>
      <c r="E83" s="59">
        <v>73.897066518625579</v>
      </c>
      <c r="F83" s="59">
        <v>8.2463509678229912</v>
      </c>
      <c r="G83" s="59">
        <v>-78.948517105425992</v>
      </c>
      <c r="H83" s="63">
        <v>5.1450586800419917E-2</v>
      </c>
    </row>
    <row r="84" spans="1:8">
      <c r="A84" s="58">
        <v>40391</v>
      </c>
      <c r="B84" s="59">
        <v>35.122113593920098</v>
      </c>
      <c r="C84" s="62">
        <v>-66</v>
      </c>
      <c r="D84" s="59">
        <v>63.757126820615596</v>
      </c>
      <c r="E84" s="59">
        <v>24.406598010530089</v>
      </c>
      <c r="F84" s="59">
        <v>-39.350528810085507</v>
      </c>
      <c r="G84" s="59">
        <v>-90.447080855395029</v>
      </c>
      <c r="H84" s="63">
        <v>4.0482844864935918E-2</v>
      </c>
    </row>
    <row r="85" spans="1:8">
      <c r="A85" s="58">
        <v>40422</v>
      </c>
      <c r="B85" s="59">
        <v>31.881506252092201</v>
      </c>
      <c r="C85" s="62">
        <v>-77</v>
      </c>
      <c r="D85" s="59">
        <v>60.725394863199597</v>
      </c>
      <c r="E85" s="59">
        <v>13.879237348089077</v>
      </c>
      <c r="F85" s="59">
        <v>-46.846157515110519</v>
      </c>
      <c r="G85" s="59">
        <v>-90.901870730588428</v>
      </c>
      <c r="H85" s="63">
        <v>2.2633382499344906E-2</v>
      </c>
    </row>
    <row r="86" spans="1:8">
      <c r="A86" s="58">
        <v>40452</v>
      </c>
      <c r="B86" s="59">
        <v>33.829898583643597</v>
      </c>
      <c r="C86" s="62">
        <v>-75</v>
      </c>
      <c r="D86" s="59">
        <v>58.225733552373256</v>
      </c>
      <c r="E86" s="59">
        <v>15.062394426201777</v>
      </c>
      <c r="F86" s="59">
        <v>-43.163339126171479</v>
      </c>
      <c r="G86" s="59">
        <v>-90.06771598074414</v>
      </c>
      <c r="H86" s="63">
        <v>5.3215545423558885E-3</v>
      </c>
    </row>
    <row r="87" spans="1:8">
      <c r="A87" s="58">
        <v>40483</v>
      </c>
      <c r="B87" s="59">
        <v>31.150859127760398</v>
      </c>
      <c r="C87" s="62">
        <v>-62</v>
      </c>
      <c r="D87" s="59">
        <v>31.652105883015913</v>
      </c>
      <c r="E87" s="59">
        <v>3.7199543960809436</v>
      </c>
      <c r="F87" s="59">
        <v>-27.93215148693497</v>
      </c>
      <c r="G87" s="59">
        <v>-65.725921111913621</v>
      </c>
      <c r="H87" s="63">
        <v>5.9667158326779102E-3</v>
      </c>
    </row>
    <row r="88" spans="1:8">
      <c r="A88" s="58">
        <v>40513</v>
      </c>
      <c r="B88" s="59">
        <v>41.370239355219603</v>
      </c>
      <c r="C88" s="62">
        <v>-17</v>
      </c>
      <c r="D88" s="59">
        <v>-2.2046342369256564</v>
      </c>
      <c r="E88" s="59">
        <v>-22.263449589903658</v>
      </c>
      <c r="F88" s="59">
        <v>-20.058815352978002</v>
      </c>
      <c r="G88" s="59">
        <v>5.2574828740709805</v>
      </c>
      <c r="H88" s="63">
        <v>5.9667158326779102E-3</v>
      </c>
    </row>
    <row r="89" spans="1:8">
      <c r="A89" s="58">
        <v>40544</v>
      </c>
      <c r="B89" s="59">
        <v>46.650413797959999</v>
      </c>
      <c r="C89" s="62">
        <f>AVERAGE(C88,C90)</f>
        <v>45.5</v>
      </c>
      <c r="D89" s="59">
        <v>-32.545995354794911</v>
      </c>
      <c r="E89" s="59">
        <v>-39.279203341210916</v>
      </c>
      <c r="F89" s="59">
        <v>-6.733207986416005</v>
      </c>
      <c r="G89" s="59">
        <v>84.780010818926627</v>
      </c>
      <c r="H89" s="63">
        <v>-8.0747771570910398E-4</v>
      </c>
    </row>
    <row r="90" spans="1:8">
      <c r="A90" s="58">
        <v>40575</v>
      </c>
      <c r="B90" s="59">
        <v>42.686653148460103</v>
      </c>
      <c r="C90" s="62">
        <v>108</v>
      </c>
      <c r="D90" s="59">
        <v>-62.906174172186624</v>
      </c>
      <c r="E90" s="59">
        <v>-55.511195961321604</v>
      </c>
      <c r="F90" s="59">
        <v>7.3949782108650197</v>
      </c>
      <c r="G90" s="59">
        <v>163.53451495977464</v>
      </c>
      <c r="H90" s="63">
        <v>-2.3318998453036088E-2</v>
      </c>
    </row>
    <row r="91" spans="1:8">
      <c r="A91" s="58">
        <v>40603</v>
      </c>
      <c r="B91" s="59">
        <v>45.280762682198798</v>
      </c>
      <c r="C91" s="62">
        <v>157</v>
      </c>
      <c r="D91" s="59">
        <v>-96.722086260328382</v>
      </c>
      <c r="E91" s="59">
        <v>-69.075562753748358</v>
      </c>
      <c r="F91" s="59">
        <v>27.646523506580024</v>
      </c>
      <c r="G91" s="59">
        <v>226.14346700565761</v>
      </c>
      <c r="H91" s="63">
        <v>-6.7904251909257113E-2</v>
      </c>
    </row>
    <row r="92" spans="1:8">
      <c r="A92" s="58">
        <v>40634</v>
      </c>
      <c r="B92" s="59">
        <v>42.368165940418102</v>
      </c>
      <c r="C92" s="62">
        <v>202</v>
      </c>
      <c r="D92" s="59">
        <v>-114.76386308323046</v>
      </c>
      <c r="E92" s="59">
        <v>-48.774988197255965</v>
      </c>
      <c r="F92" s="59">
        <v>65.988874885974496</v>
      </c>
      <c r="G92" s="59">
        <v>250.89935481475663</v>
      </c>
      <c r="H92" s="63">
        <v>-0.1243666175006554</v>
      </c>
    </row>
    <row r="93" spans="1:8">
      <c r="A93" s="58">
        <v>40664</v>
      </c>
      <c r="B93" s="59">
        <v>76.468154166175793</v>
      </c>
      <c r="C93" s="62">
        <v>199</v>
      </c>
      <c r="D93" s="59">
        <v>-57.30506607829065</v>
      </c>
      <c r="E93" s="59">
        <v>34.030736669851336</v>
      </c>
      <c r="F93" s="59">
        <v>91.335802748141987</v>
      </c>
      <c r="G93" s="59">
        <v>165.10458693689662</v>
      </c>
      <c r="H93" s="63">
        <v>-0.1353236067479672</v>
      </c>
    </row>
    <row r="94" spans="1:8">
      <c r="A94" s="58">
        <v>40695</v>
      </c>
      <c r="B94" s="59">
        <v>116.85670353896001</v>
      </c>
      <c r="C94" s="62">
        <f>AVERAGE(C93,C95)</f>
        <v>136.5</v>
      </c>
      <c r="D94" s="59">
        <v>12.776425828810616</v>
      </c>
      <c r="E94" s="59">
        <v>100.79263571959162</v>
      </c>
      <c r="F94" s="59">
        <v>88.016209890780999</v>
      </c>
      <c r="G94" s="59">
        <v>35.754730897909027</v>
      </c>
      <c r="H94" s="63">
        <v>-4.73666175006551E-2</v>
      </c>
    </row>
    <row r="95" spans="1:8">
      <c r="A95" s="58">
        <v>40725</v>
      </c>
      <c r="B95" s="59">
        <v>97.133914817414393</v>
      </c>
      <c r="C95" s="62">
        <v>74</v>
      </c>
      <c r="D95" s="59">
        <v>89.382852791971573</v>
      </c>
      <c r="E95" s="59">
        <v>125.85563942111008</v>
      </c>
      <c r="F95" s="59">
        <v>36.472786629138511</v>
      </c>
      <c r="G95" s="59">
        <v>-51.905477104684685</v>
      </c>
      <c r="H95" s="63">
        <v>4.9837683574613878E-2</v>
      </c>
    </row>
    <row r="96" spans="1:8">
      <c r="A96" s="58">
        <v>40756</v>
      </c>
      <c r="B96" s="59">
        <v>58.561054772830801</v>
      </c>
      <c r="C96" s="62">
        <v>18</v>
      </c>
      <c r="D96" s="59">
        <v>122.06350466262413</v>
      </c>
      <c r="E96" s="59">
        <v>101.38480329280063</v>
      </c>
      <c r="F96" s="59">
        <v>-20.6787013698235</v>
      </c>
      <c r="G96" s="59">
        <v>-83.449157105407494</v>
      </c>
      <c r="H96" s="63">
        <v>6.4353812606871896E-2</v>
      </c>
    </row>
    <row r="97" spans="1:8">
      <c r="A97" s="58">
        <v>40787</v>
      </c>
      <c r="B97" s="59">
        <v>36.391847154217203</v>
      </c>
      <c r="C97" s="62">
        <v>-79</v>
      </c>
      <c r="D97" s="59">
        <v>71.232984459694634</v>
      </c>
      <c r="E97" s="59">
        <v>10.387750420803613</v>
      </c>
      <c r="F97" s="59">
        <v>-60.845234038891022</v>
      </c>
      <c r="G97" s="59">
        <v>-89.437717136636294</v>
      </c>
      <c r="H97" s="63">
        <v>4.9966715832677921E-2</v>
      </c>
    </row>
    <row r="98" spans="1:8">
      <c r="A98" s="58">
        <v>40817</v>
      </c>
      <c r="B98" s="59">
        <v>39.095553756605497</v>
      </c>
      <c r="C98" s="62">
        <v>-46</v>
      </c>
      <c r="D98" s="59">
        <v>92.853256978849458</v>
      </c>
      <c r="E98" s="59">
        <v>42.760950310029948</v>
      </c>
      <c r="F98" s="59">
        <v>-50.092306668819504</v>
      </c>
      <c r="G98" s="59">
        <v>-88.797239606507787</v>
      </c>
      <c r="H98" s="63">
        <v>3.6289296477838906E-2</v>
      </c>
    </row>
    <row r="99" spans="1:8">
      <c r="A99" s="58">
        <v>40848</v>
      </c>
      <c r="B99" s="59">
        <v>38.771133943707802</v>
      </c>
      <c r="C99" s="62">
        <v>-48</v>
      </c>
      <c r="D99" s="59">
        <v>40.308323483726959</v>
      </c>
      <c r="E99" s="59">
        <v>1.4588397004204765</v>
      </c>
      <c r="F99" s="59">
        <v>-38.849483783306482</v>
      </c>
      <c r="G99" s="59">
        <v>-49.491473082919825</v>
      </c>
      <c r="H99" s="63">
        <v>3.2633382499344887E-2</v>
      </c>
    </row>
    <row r="100" spans="1:8">
      <c r="A100" s="58">
        <v>40878</v>
      </c>
      <c r="B100" s="59">
        <v>44.414446252088297</v>
      </c>
      <c r="C100" s="62">
        <v>44</v>
      </c>
      <c r="D100" s="59">
        <v>63.403916716459598</v>
      </c>
      <c r="E100" s="59">
        <v>34.211131646456124</v>
      </c>
      <c r="F100" s="59">
        <v>-29.192785070003481</v>
      </c>
      <c r="G100" s="59">
        <v>9.7680629280337783</v>
      </c>
      <c r="H100" s="63">
        <v>2.0805425510096898E-2</v>
      </c>
    </row>
    <row r="101" spans="1:8">
      <c r="A101" s="58">
        <v>40909</v>
      </c>
      <c r="B101" s="59">
        <v>44.487042600980203</v>
      </c>
      <c r="C101" s="62">
        <v>77</v>
      </c>
      <c r="D101" s="59">
        <v>19.287837786242207</v>
      </c>
      <c r="E101" s="59">
        <v>-1.5791136007478173</v>
      </c>
      <c r="F101" s="59">
        <v>-20.866951386990024</v>
      </c>
      <c r="G101" s="59">
        <v>78.573146884915133</v>
      </c>
      <c r="H101" s="63">
        <v>5.9667158326779102E-3</v>
      </c>
    </row>
    <row r="102" spans="1:8">
      <c r="A102" s="58">
        <v>40940</v>
      </c>
      <c r="B102" s="59">
        <v>32.518792910537101</v>
      </c>
      <c r="C102" s="62">
        <v>111</v>
      </c>
      <c r="D102" s="59">
        <v>-24.616137465686705</v>
      </c>
      <c r="E102" s="59">
        <v>-35.362773310455708</v>
      </c>
      <c r="F102" s="59">
        <v>-10.746635844769003</v>
      </c>
      <c r="G102" s="59">
        <v>146.37197900841613</v>
      </c>
      <c r="H102" s="63">
        <v>-9.2056979604251132E-3</v>
      </c>
    </row>
    <row r="103" spans="1:8">
      <c r="A103" s="58">
        <v>40969</v>
      </c>
      <c r="B103" s="59">
        <v>40.721711971784998</v>
      </c>
      <c r="C103" s="62">
        <v>170</v>
      </c>
      <c r="D103" s="59">
        <v>-52.616035125228564</v>
      </c>
      <c r="E103" s="59">
        <v>-41.253894429241086</v>
      </c>
      <c r="F103" s="59">
        <v>11.362140695987478</v>
      </c>
      <c r="G103" s="59">
        <v>211.27631481018261</v>
      </c>
      <c r="H103" s="63">
        <v>-2.2420380941515106E-2</v>
      </c>
    </row>
    <row r="104" spans="1:8">
      <c r="A104" s="58">
        <v>41000</v>
      </c>
      <c r="B104" s="59">
        <v>52.409880264567597</v>
      </c>
      <c r="C104" s="62">
        <v>230</v>
      </c>
      <c r="D104" s="59">
        <v>-16.339609627985482</v>
      </c>
      <c r="E104" s="59">
        <v>36.24239563671253</v>
      </c>
      <c r="F104" s="59">
        <v>52.582005264698012</v>
      </c>
      <c r="G104" s="59">
        <v>193.78697098078811</v>
      </c>
      <c r="H104" s="63">
        <v>-2.9366617500655112E-2</v>
      </c>
    </row>
    <row r="105" spans="1:8">
      <c r="A105" s="58">
        <v>41030</v>
      </c>
      <c r="B105" s="59">
        <v>83.969776885009395</v>
      </c>
      <c r="C105" s="62">
        <f>AVERAGE(C104,C106)</f>
        <v>205.5</v>
      </c>
      <c r="D105" s="59">
        <v>70.832486642596749</v>
      </c>
      <c r="E105" s="59">
        <v>133.52452430361126</v>
      </c>
      <c r="F105" s="59">
        <v>62.692037661014524</v>
      </c>
      <c r="G105" s="59">
        <v>71.977250916039921</v>
      </c>
      <c r="H105" s="63">
        <v>-1.775219651193094E-3</v>
      </c>
    </row>
    <row r="106" spans="1:8">
      <c r="A106" s="58">
        <v>41061</v>
      </c>
      <c r="B106" s="59">
        <v>106.880560110584</v>
      </c>
      <c r="C106" s="62">
        <v>181</v>
      </c>
      <c r="D106" s="59">
        <v>139.95569514992061</v>
      </c>
      <c r="E106" s="59">
        <v>203.76206238742711</v>
      </c>
      <c r="F106" s="59">
        <v>63.806367237506493</v>
      </c>
      <c r="G106" s="59">
        <v>-22.816029103259787</v>
      </c>
      <c r="H106" s="63">
        <v>5.3966715832677925E-2</v>
      </c>
    </row>
    <row r="107" spans="1:8">
      <c r="A107" s="58">
        <v>41091</v>
      </c>
      <c r="B107" s="59">
        <v>115.912170397463</v>
      </c>
      <c r="C107" s="62">
        <v>72</v>
      </c>
      <c r="D107" s="59">
        <v>125.58439925160658</v>
      </c>
      <c r="E107" s="59">
        <v>150.38237729271756</v>
      </c>
      <c r="F107" s="59">
        <v>24.79797804111098</v>
      </c>
      <c r="G107" s="59">
        <v>-78.446731105324432</v>
      </c>
      <c r="H107" s="63">
        <v>6.4353812606871896E-2</v>
      </c>
    </row>
    <row r="108" spans="1:8">
      <c r="A108" s="58">
        <v>41122</v>
      </c>
      <c r="B108" s="59">
        <v>70.031277897757207</v>
      </c>
      <c r="C108" s="62">
        <v>6</v>
      </c>
      <c r="D108" s="59">
        <v>132.31537728134603</v>
      </c>
      <c r="E108" s="59">
        <v>95.888610296822009</v>
      </c>
      <c r="F108" s="59">
        <v>-36.426766984524022</v>
      </c>
      <c r="G108" s="59">
        <v>-89.948447980396622</v>
      </c>
      <c r="H108" s="63">
        <v>5.9837683574613887E-2</v>
      </c>
    </row>
    <row r="109" spans="1:8">
      <c r="A109" s="58">
        <v>41153</v>
      </c>
      <c r="B109" s="59">
        <v>41.581315191137698</v>
      </c>
      <c r="C109" s="62">
        <v>-47</v>
      </c>
      <c r="D109" s="59">
        <v>116.97745551673638</v>
      </c>
      <c r="E109" s="59">
        <v>43.900621097901379</v>
      </c>
      <c r="F109" s="59">
        <v>-73.076834418835006</v>
      </c>
      <c r="G109" s="59">
        <v>-90.943254480400725</v>
      </c>
      <c r="H109" s="63">
        <v>4.2633382499344896E-2</v>
      </c>
    </row>
  </sheetData>
  <phoneticPr fontId="4" type="noConversion"/>
  <pageMargins left="0.2" right="0.2" top="0.5" bottom="0.5" header="0.3" footer="0.3"/>
  <pageSetup scale="46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J118"/>
  <sheetViews>
    <sheetView workbookViewId="0">
      <selection activeCell="I98" sqref="I98"/>
    </sheetView>
  </sheetViews>
  <sheetFormatPr defaultColWidth="8.85546875" defaultRowHeight="15"/>
  <cols>
    <col min="1" max="8" width="8.85546875" style="9"/>
    <col min="9" max="9" width="8.42578125" style="9" bestFit="1" customWidth="1"/>
    <col min="10" max="16384" width="8.85546875" style="9"/>
  </cols>
  <sheetData>
    <row r="1" spans="1:10" ht="30">
      <c r="A1" s="13" t="s">
        <v>0</v>
      </c>
      <c r="B1" s="13" t="s">
        <v>1</v>
      </c>
      <c r="C1" s="4" t="s">
        <v>26</v>
      </c>
      <c r="D1" s="13" t="s">
        <v>4</v>
      </c>
      <c r="E1" s="13" t="s">
        <v>5</v>
      </c>
      <c r="F1" s="13" t="s">
        <v>28</v>
      </c>
      <c r="G1" s="13" t="s">
        <v>27</v>
      </c>
      <c r="H1" s="13" t="s">
        <v>29</v>
      </c>
      <c r="I1" s="13" t="s">
        <v>30</v>
      </c>
    </row>
    <row r="2" spans="1:10">
      <c r="A2" s="9">
        <v>2003</v>
      </c>
      <c r="B2" s="22">
        <v>1</v>
      </c>
      <c r="C2" s="25">
        <v>37622</v>
      </c>
      <c r="D2" s="10">
        <v>5.2307222440238297</v>
      </c>
      <c r="E2" s="26">
        <v>-35</v>
      </c>
      <c r="F2" s="19">
        <v>0.108967741935484</v>
      </c>
      <c r="G2" s="10">
        <v>-32.34469314574747</v>
      </c>
      <c r="H2" s="10">
        <v>13.001042995510431</v>
      </c>
      <c r="I2" s="10">
        <f>E2-F2-G2-H2</f>
        <v>-15.765317591698448</v>
      </c>
      <c r="J2" s="20"/>
    </row>
    <row r="3" spans="1:10">
      <c r="A3" s="9">
        <v>2003</v>
      </c>
      <c r="B3" s="22">
        <v>2</v>
      </c>
      <c r="C3" s="25">
        <v>37653</v>
      </c>
      <c r="D3" s="10">
        <v>4.7283706488743302</v>
      </c>
      <c r="E3" s="26">
        <v>57</v>
      </c>
      <c r="F3" s="19">
        <v>0.14000000000000001</v>
      </c>
      <c r="G3" s="10">
        <v>-10.527493924383975</v>
      </c>
      <c r="H3" s="10">
        <v>22.714872633423035</v>
      </c>
      <c r="I3" s="10">
        <f t="shared" ref="I3:I66" si="0">E3-F3-G3-H3</f>
        <v>44.67262129096094</v>
      </c>
      <c r="J3" s="20"/>
    </row>
    <row r="4" spans="1:10">
      <c r="A4" s="9">
        <v>2003</v>
      </c>
      <c r="B4" s="22">
        <v>3</v>
      </c>
      <c r="C4" s="25">
        <v>37681</v>
      </c>
      <c r="D4" s="10">
        <v>5.2988749768449903</v>
      </c>
      <c r="E4" s="26">
        <v>47</v>
      </c>
      <c r="F4" s="19">
        <v>0.16903225806451599</v>
      </c>
      <c r="G4" s="10">
        <v>-1.5474231258984616</v>
      </c>
      <c r="H4" s="10">
        <v>26.651257758888136</v>
      </c>
      <c r="I4" s="10">
        <f t="shared" si="0"/>
        <v>21.727133108945807</v>
      </c>
      <c r="J4" s="20"/>
    </row>
    <row r="5" spans="1:10">
      <c r="A5" s="9">
        <v>2003</v>
      </c>
      <c r="B5" s="22">
        <v>4</v>
      </c>
      <c r="C5" s="25">
        <v>37712</v>
      </c>
      <c r="D5" s="10">
        <v>5.3752719918622498</v>
      </c>
      <c r="E5" s="26">
        <v>76</v>
      </c>
      <c r="F5" s="19">
        <v>0.18566666666666701</v>
      </c>
      <c r="G5" s="10">
        <v>12.105526066007542</v>
      </c>
      <c r="H5" s="10">
        <v>7.2068430439019338</v>
      </c>
      <c r="I5" s="10">
        <f t="shared" si="0"/>
        <v>56.501964223423862</v>
      </c>
      <c r="J5" s="20"/>
    </row>
    <row r="6" spans="1:10">
      <c r="A6" s="9">
        <v>2003</v>
      </c>
      <c r="B6" s="22">
        <v>5</v>
      </c>
      <c r="C6" s="25">
        <v>37742</v>
      </c>
      <c r="D6" s="10">
        <v>7.2241896790426896</v>
      </c>
      <c r="E6" s="26">
        <v>22</v>
      </c>
      <c r="F6" s="19">
        <v>0.16935483870967699</v>
      </c>
      <c r="G6" s="10">
        <v>18.295597675292527</v>
      </c>
      <c r="H6" s="10">
        <v>-13.980312511761266</v>
      </c>
      <c r="I6" s="10">
        <f t="shared" si="0"/>
        <v>17.515359997759063</v>
      </c>
      <c r="J6" s="20"/>
    </row>
    <row r="7" spans="1:10">
      <c r="A7" s="9">
        <v>2003</v>
      </c>
      <c r="B7" s="22">
        <v>6</v>
      </c>
      <c r="C7" s="25">
        <v>37773</v>
      </c>
      <c r="D7" s="10">
        <v>5.9070281935112101</v>
      </c>
      <c r="E7" s="26" t="s">
        <v>3</v>
      </c>
      <c r="F7" s="19">
        <v>0.11559999999999999</v>
      </c>
      <c r="G7" s="10">
        <v>-17.054384423004478</v>
      </c>
      <c r="H7" s="10">
        <v>-21.389994012770558</v>
      </c>
      <c r="I7" s="26" t="s">
        <v>3</v>
      </c>
      <c r="J7" s="20"/>
    </row>
    <row r="8" spans="1:10">
      <c r="A8" s="9">
        <v>2003</v>
      </c>
      <c r="B8" s="22">
        <v>7</v>
      </c>
      <c r="C8" s="25">
        <v>37803</v>
      </c>
      <c r="D8" s="10">
        <v>3.42637864258369</v>
      </c>
      <c r="E8" s="26">
        <v>-47</v>
      </c>
      <c r="F8" s="19">
        <v>5.9451612903225801E-2</v>
      </c>
      <c r="G8" s="10">
        <v>-52.001148117290455</v>
      </c>
      <c r="H8" s="10">
        <v>-21.587129196236802</v>
      </c>
      <c r="I8" s="10">
        <f t="shared" si="0"/>
        <v>26.528825700624033</v>
      </c>
      <c r="J8" s="20"/>
    </row>
    <row r="9" spans="1:10">
      <c r="A9" s="9">
        <v>2003</v>
      </c>
      <c r="B9" s="22">
        <v>8</v>
      </c>
      <c r="C9" s="25">
        <v>37834</v>
      </c>
      <c r="D9" s="10">
        <v>3.90302181775166</v>
      </c>
      <c r="E9" s="26">
        <v>-89</v>
      </c>
      <c r="F9" s="19">
        <v>2.07483870967742E-2</v>
      </c>
      <c r="G9" s="10">
        <v>-70.406735424019473</v>
      </c>
      <c r="H9" s="10">
        <v>-21.587213397621444</v>
      </c>
      <c r="I9" s="10">
        <f t="shared" si="0"/>
        <v>2.9732004345441432</v>
      </c>
      <c r="J9" s="20"/>
    </row>
    <row r="10" spans="1:10">
      <c r="A10" s="9">
        <v>2003</v>
      </c>
      <c r="B10" s="22">
        <v>9</v>
      </c>
      <c r="C10" s="25">
        <v>37865</v>
      </c>
      <c r="D10" s="10">
        <v>4.0784464024145102</v>
      </c>
      <c r="E10" s="26">
        <v>-108</v>
      </c>
      <c r="F10" s="19">
        <v>4.3299999999999996E-3</v>
      </c>
      <c r="G10" s="10">
        <v>-78.032692147003473</v>
      </c>
      <c r="H10" s="10">
        <v>-21.5791319739781</v>
      </c>
      <c r="I10" s="10">
        <f t="shared" si="0"/>
        <v>-8.3925058790184224</v>
      </c>
      <c r="J10" s="20"/>
    </row>
    <row r="11" spans="1:10">
      <c r="A11" s="9">
        <v>2003</v>
      </c>
      <c r="B11" s="22">
        <v>10</v>
      </c>
      <c r="C11" s="25">
        <v>37895</v>
      </c>
      <c r="D11" s="10">
        <v>4.4767826371897801</v>
      </c>
      <c r="E11" s="26">
        <v>-131</v>
      </c>
      <c r="F11" s="19">
        <v>8.3516129032258097E-3</v>
      </c>
      <c r="G11" s="10">
        <v>-85.855194963167975</v>
      </c>
      <c r="H11" s="10">
        <v>-21.494646788577409</v>
      </c>
      <c r="I11" s="10">
        <f t="shared" si="0"/>
        <v>-23.658509861157842</v>
      </c>
      <c r="J11" s="20"/>
    </row>
    <row r="12" spans="1:10">
      <c r="A12" s="9">
        <v>2003</v>
      </c>
      <c r="B12" s="22">
        <v>11</v>
      </c>
      <c r="C12" s="25">
        <v>37926</v>
      </c>
      <c r="D12" s="10">
        <v>4.3653474228390596</v>
      </c>
      <c r="E12" s="26">
        <v>-110</v>
      </c>
      <c r="F12" s="19">
        <v>3.5366666666666699E-2</v>
      </c>
      <c r="G12" s="10">
        <v>-81.242467424864969</v>
      </c>
      <c r="H12" s="10">
        <v>-11.734905120657245</v>
      </c>
      <c r="I12" s="10">
        <f t="shared" si="0"/>
        <v>-17.057994121144446</v>
      </c>
      <c r="J12" s="20"/>
    </row>
    <row r="13" spans="1:10">
      <c r="A13" s="9">
        <v>2003</v>
      </c>
      <c r="B13" s="22">
        <v>12</v>
      </c>
      <c r="C13" s="25">
        <v>37956</v>
      </c>
      <c r="D13" s="10">
        <v>4.4341871791765497</v>
      </c>
      <c r="E13" s="26">
        <v>-59</v>
      </c>
      <c r="F13" s="19">
        <v>6.6387096774193605E-2</v>
      </c>
      <c r="G13" s="10">
        <v>-56.15378683080948</v>
      </c>
      <c r="H13" s="10">
        <v>8.0742949239105357</v>
      </c>
      <c r="I13" s="10">
        <f t="shared" si="0"/>
        <v>-10.986895189875248</v>
      </c>
      <c r="J13" s="20"/>
    </row>
    <row r="14" spans="1:10">
      <c r="A14" s="9">
        <v>2003</v>
      </c>
      <c r="B14" s="22">
        <v>1</v>
      </c>
      <c r="C14" s="25">
        <v>37987</v>
      </c>
      <c r="D14" s="10">
        <v>4.3106603509382104</v>
      </c>
      <c r="E14" s="26">
        <v>18</v>
      </c>
      <c r="F14" s="19">
        <v>9.5645161290322606E-2</v>
      </c>
      <c r="G14" s="10">
        <v>-39.539266164033478</v>
      </c>
      <c r="H14" s="10">
        <v>50.791613369102436</v>
      </c>
      <c r="I14" s="10">
        <f t="shared" si="0"/>
        <v>6.6520076336407215</v>
      </c>
      <c r="J14" s="20"/>
    </row>
    <row r="15" spans="1:10">
      <c r="A15" s="9">
        <v>2003</v>
      </c>
      <c r="B15" s="22">
        <v>2</v>
      </c>
      <c r="C15" s="25">
        <v>38018</v>
      </c>
      <c r="D15" s="10">
        <v>4.6706606735015797</v>
      </c>
      <c r="E15" s="26">
        <v>44</v>
      </c>
      <c r="F15" s="19">
        <v>0.12413793103448301</v>
      </c>
      <c r="G15" s="10">
        <v>-23.38312823842648</v>
      </c>
      <c r="H15" s="10">
        <v>62.924813250912138</v>
      </c>
      <c r="I15" s="10">
        <f t="shared" si="0"/>
        <v>4.3341770564798594</v>
      </c>
      <c r="J15" s="20"/>
    </row>
    <row r="16" spans="1:10">
      <c r="A16" s="9">
        <v>2003</v>
      </c>
      <c r="B16" s="22">
        <v>3</v>
      </c>
      <c r="C16" s="25">
        <v>38047</v>
      </c>
      <c r="D16" s="10">
        <v>6.5937769004469802</v>
      </c>
      <c r="E16" s="26">
        <v>66</v>
      </c>
      <c r="F16" s="19">
        <v>0.15580645161290299</v>
      </c>
      <c r="G16" s="10">
        <v>5.7072231797860411</v>
      </c>
      <c r="H16" s="10">
        <v>38.855983837018435</v>
      </c>
      <c r="I16" s="10">
        <f t="shared" si="0"/>
        <v>21.28098653158262</v>
      </c>
      <c r="J16" s="20"/>
    </row>
    <row r="17" spans="1:10">
      <c r="A17" s="9">
        <v>2003</v>
      </c>
      <c r="B17" s="22">
        <v>4</v>
      </c>
      <c r="C17" s="25">
        <v>38078</v>
      </c>
      <c r="D17" s="10">
        <v>4.9506914587627104</v>
      </c>
      <c r="E17" s="26">
        <v>29</v>
      </c>
      <c r="F17" s="19">
        <v>0.172666666666667</v>
      </c>
      <c r="G17" s="10">
        <v>15.389510011854043</v>
      </c>
      <c r="H17" s="10">
        <v>-6.7857198383920654</v>
      </c>
      <c r="I17" s="10">
        <f t="shared" si="0"/>
        <v>20.223543159871355</v>
      </c>
      <c r="J17" s="20"/>
    </row>
    <row r="18" spans="1:10">
      <c r="A18" s="9">
        <v>2003</v>
      </c>
      <c r="B18" s="22">
        <v>5</v>
      </c>
      <c r="C18" s="25">
        <v>38108</v>
      </c>
      <c r="D18" s="10">
        <v>5.5757454539309403</v>
      </c>
      <c r="E18" s="26">
        <v>26</v>
      </c>
      <c r="F18" s="19">
        <v>0.14290322580645201</v>
      </c>
      <c r="G18" s="10">
        <v>3.4303951733245412</v>
      </c>
      <c r="H18" s="10">
        <v>-19.663364394203395</v>
      </c>
      <c r="I18" s="10">
        <f t="shared" si="0"/>
        <v>42.090065995072401</v>
      </c>
      <c r="J18" s="20"/>
    </row>
    <row r="19" spans="1:10">
      <c r="A19" s="9">
        <v>2003</v>
      </c>
      <c r="B19" s="22">
        <v>6</v>
      </c>
      <c r="C19" s="25">
        <v>38139</v>
      </c>
      <c r="D19" s="10">
        <v>4.7775615326444401</v>
      </c>
      <c r="E19" s="26">
        <v>31</v>
      </c>
      <c r="F19" s="19">
        <v>0.12429999999999999</v>
      </c>
      <c r="G19" s="10">
        <v>-12.002239665980454</v>
      </c>
      <c r="H19" s="10">
        <v>-21.340408818061498</v>
      </c>
      <c r="I19" s="10">
        <f t="shared" si="0"/>
        <v>64.21834848404194</v>
      </c>
      <c r="J19" s="20"/>
    </row>
    <row r="20" spans="1:10">
      <c r="A20" s="9">
        <v>2003</v>
      </c>
      <c r="B20" s="22">
        <v>7</v>
      </c>
      <c r="C20" s="25">
        <v>38169</v>
      </c>
      <c r="D20" s="10">
        <v>3.42765650632409</v>
      </c>
      <c r="E20" s="26">
        <v>-40</v>
      </c>
      <c r="F20" s="19">
        <v>7.1290322580645202E-2</v>
      </c>
      <c r="G20" s="10">
        <v>-43.435110773682453</v>
      </c>
      <c r="H20" s="10">
        <v>-21.586877344377786</v>
      </c>
      <c r="I20" s="10">
        <f t="shared" si="0"/>
        <v>24.950697795479595</v>
      </c>
      <c r="J20" s="20"/>
    </row>
    <row r="21" spans="1:10">
      <c r="A21" s="9">
        <v>2003</v>
      </c>
      <c r="B21" s="22">
        <v>8</v>
      </c>
      <c r="C21" s="25">
        <v>38200</v>
      </c>
      <c r="D21" s="10">
        <v>3.7164537116537399</v>
      </c>
      <c r="E21" s="26">
        <v>-100</v>
      </c>
      <c r="F21" s="19">
        <v>2.45161290322581E-2</v>
      </c>
      <c r="G21" s="10">
        <v>-65.506105309764479</v>
      </c>
      <c r="H21" s="10">
        <v>-21.585858536509239</v>
      </c>
      <c r="I21" s="10">
        <f t="shared" si="0"/>
        <v>-12.932552282758547</v>
      </c>
      <c r="J21" s="20"/>
    </row>
    <row r="22" spans="1:10">
      <c r="A22" s="9">
        <v>2003</v>
      </c>
      <c r="B22" s="22">
        <v>9</v>
      </c>
      <c r="C22" s="25">
        <v>38231</v>
      </c>
      <c r="D22" s="10">
        <v>3.85378971257057</v>
      </c>
      <c r="E22" s="26">
        <v>-81</v>
      </c>
      <c r="F22" s="19">
        <v>6.6100000000000004E-3</v>
      </c>
      <c r="G22" s="10">
        <v>-67.943059863244969</v>
      </c>
      <c r="H22" s="10">
        <v>-21.567930237864193</v>
      </c>
      <c r="I22" s="10">
        <f t="shared" si="0"/>
        <v>8.5043801011091666</v>
      </c>
      <c r="J22" s="20"/>
    </row>
    <row r="23" spans="1:10">
      <c r="A23" s="9">
        <v>2003</v>
      </c>
      <c r="B23" s="22">
        <v>10</v>
      </c>
      <c r="C23" s="25">
        <v>38261</v>
      </c>
      <c r="D23" s="10">
        <v>4.4512253623818401</v>
      </c>
      <c r="E23" s="26">
        <v>-80</v>
      </c>
      <c r="F23" s="19">
        <v>1.6387096774193598E-2</v>
      </c>
      <c r="G23" s="10">
        <v>-61.550203976185458</v>
      </c>
      <c r="H23" s="10">
        <v>-20.878019007274336</v>
      </c>
      <c r="I23" s="10">
        <f t="shared" si="0"/>
        <v>2.4118358866855978</v>
      </c>
      <c r="J23" s="20"/>
    </row>
    <row r="24" spans="1:10">
      <c r="A24" s="9">
        <v>2003</v>
      </c>
      <c r="B24" s="22">
        <v>11</v>
      </c>
      <c r="C24" s="25">
        <v>38292</v>
      </c>
      <c r="D24" s="10">
        <v>4.23756104879938</v>
      </c>
      <c r="E24" s="26">
        <v>-53</v>
      </c>
      <c r="F24" s="19">
        <v>5.11E-2</v>
      </c>
      <c r="G24" s="10">
        <v>-31.845224002374465</v>
      </c>
      <c r="H24" s="10">
        <v>-17.923456977950003</v>
      </c>
      <c r="I24" s="10">
        <f t="shared" si="0"/>
        <v>-3.2824190196755296</v>
      </c>
      <c r="J24" s="20"/>
    </row>
    <row r="25" spans="1:10">
      <c r="A25" s="9">
        <v>2003</v>
      </c>
      <c r="B25" s="22">
        <v>12</v>
      </c>
      <c r="C25" s="25">
        <v>38322</v>
      </c>
      <c r="D25" s="10">
        <v>4.2851030761302704</v>
      </c>
      <c r="E25" s="26">
        <v>-37</v>
      </c>
      <c r="F25" s="19">
        <v>8.4645161290322596E-2</v>
      </c>
      <c r="G25" s="10">
        <v>-16.728967491604465</v>
      </c>
      <c r="H25" s="10">
        <v>-3.6392977133534643</v>
      </c>
      <c r="I25" s="10">
        <f t="shared" si="0"/>
        <v>-16.716379956332396</v>
      </c>
      <c r="J25" s="20"/>
    </row>
    <row r="26" spans="1:10">
      <c r="A26" s="9">
        <v>2003</v>
      </c>
      <c r="B26" s="22">
        <v>1</v>
      </c>
      <c r="C26" s="25">
        <v>38353</v>
      </c>
      <c r="D26" s="10">
        <v>4.0797929685065402</v>
      </c>
      <c r="E26" s="26">
        <v>18</v>
      </c>
      <c r="F26" s="19">
        <v>0.11741935483870999</v>
      </c>
      <c r="G26" s="10">
        <v>-3.6507984415644614</v>
      </c>
      <c r="H26" s="10">
        <v>25.833065222710736</v>
      </c>
      <c r="I26" s="10">
        <f t="shared" si="0"/>
        <v>-4.2996861359849845</v>
      </c>
      <c r="J26" s="20"/>
    </row>
    <row r="27" spans="1:10">
      <c r="A27" s="9">
        <v>2003</v>
      </c>
      <c r="B27" s="22">
        <v>2</v>
      </c>
      <c r="C27" s="25">
        <v>38384</v>
      </c>
      <c r="D27" s="10">
        <v>3.63495898214522</v>
      </c>
      <c r="E27" s="26">
        <v>19</v>
      </c>
      <c r="F27" s="19">
        <v>0.14714285714285699</v>
      </c>
      <c r="G27" s="10">
        <v>8.5177360183265307</v>
      </c>
      <c r="H27" s="10">
        <v>26.471272653016335</v>
      </c>
      <c r="I27" s="10">
        <f t="shared" si="0"/>
        <v>-16.136151528485723</v>
      </c>
      <c r="J27" s="20"/>
    </row>
    <row r="28" spans="1:10">
      <c r="A28" s="9">
        <v>2003</v>
      </c>
      <c r="B28" s="22">
        <v>3</v>
      </c>
      <c r="C28" s="25">
        <v>38412</v>
      </c>
      <c r="D28" s="10">
        <v>4.6216071944347403</v>
      </c>
      <c r="E28" s="26">
        <v>22</v>
      </c>
      <c r="F28" s="19">
        <v>0.176451612903226</v>
      </c>
      <c r="G28" s="10">
        <v>23.573780764655027</v>
      </c>
      <c r="H28" s="10">
        <v>15.447672583865732</v>
      </c>
      <c r="I28" s="10">
        <f t="shared" si="0"/>
        <v>-17.197904961423983</v>
      </c>
      <c r="J28" s="20"/>
    </row>
    <row r="29" spans="1:10">
      <c r="A29" s="9">
        <v>2003</v>
      </c>
      <c r="B29" s="22">
        <v>4</v>
      </c>
      <c r="C29" s="25">
        <v>38443</v>
      </c>
      <c r="D29" s="10">
        <v>4.4684009502904001</v>
      </c>
      <c r="E29" s="26">
        <v>42</v>
      </c>
      <c r="F29" s="19">
        <v>0.19900000000000001</v>
      </c>
      <c r="G29" s="10">
        <v>39.873608914309045</v>
      </c>
      <c r="H29" s="10">
        <v>2.9295985249920342</v>
      </c>
      <c r="I29" s="10">
        <f t="shared" si="0"/>
        <v>-1.0022074393010776</v>
      </c>
      <c r="J29" s="20"/>
    </row>
    <row r="30" spans="1:10">
      <c r="A30" s="9">
        <v>2003</v>
      </c>
      <c r="B30" s="22">
        <v>5</v>
      </c>
      <c r="C30" s="25">
        <v>38473</v>
      </c>
      <c r="D30" s="10">
        <v>8.2549997629626901</v>
      </c>
      <c r="E30" s="26">
        <v>58</v>
      </c>
      <c r="F30" s="19">
        <v>0.20741935483870999</v>
      </c>
      <c r="G30" s="10">
        <v>65.678697906781053</v>
      </c>
      <c r="H30" s="10">
        <v>-16.993512464876765</v>
      </c>
      <c r="I30" s="10">
        <f t="shared" si="0"/>
        <v>9.1073952032569991</v>
      </c>
      <c r="J30" s="20"/>
    </row>
    <row r="31" spans="1:10">
      <c r="A31" s="9">
        <v>2003</v>
      </c>
      <c r="B31" s="22">
        <v>6</v>
      </c>
      <c r="C31" s="25">
        <v>38504</v>
      </c>
      <c r="D31" s="10">
        <v>4.7404622627619597</v>
      </c>
      <c r="E31" s="26">
        <v>30</v>
      </c>
      <c r="F31" s="19">
        <v>0.20599999999999999</v>
      </c>
      <c r="G31" s="10">
        <v>52.58264587385105</v>
      </c>
      <c r="H31" s="10">
        <v>-21.300264387983649</v>
      </c>
      <c r="I31" s="10">
        <f t="shared" si="0"/>
        <v>-1.4883814858674</v>
      </c>
      <c r="J31" s="20"/>
    </row>
    <row r="32" spans="1:10">
      <c r="A32" s="9">
        <v>2003</v>
      </c>
      <c r="B32" s="22">
        <v>7</v>
      </c>
      <c r="C32" s="25">
        <v>38534</v>
      </c>
      <c r="D32" s="10">
        <v>3.6103910212008201</v>
      </c>
      <c r="E32" s="26">
        <v>-34</v>
      </c>
      <c r="F32" s="19">
        <v>0.14258064516128999</v>
      </c>
      <c r="G32" s="10">
        <v>0.36072320249803624</v>
      </c>
      <c r="H32" s="10">
        <v>-21.586627749470679</v>
      </c>
      <c r="I32" s="10">
        <f t="shared" si="0"/>
        <v>-12.916676098188645</v>
      </c>
      <c r="J32" s="20"/>
    </row>
    <row r="33" spans="1:10">
      <c r="A33" s="9">
        <v>2003</v>
      </c>
      <c r="B33" s="22">
        <v>8</v>
      </c>
      <c r="C33" s="25">
        <v>38565</v>
      </c>
      <c r="D33" s="10">
        <v>3.4702519643373102</v>
      </c>
      <c r="E33" s="26">
        <v>-45</v>
      </c>
      <c r="F33" s="19">
        <v>7.33870967741935E-2</v>
      </c>
      <c r="G33" s="10">
        <v>-35.335042478238961</v>
      </c>
      <c r="H33" s="10">
        <v>-21.585376649934897</v>
      </c>
      <c r="I33" s="10">
        <f t="shared" si="0"/>
        <v>11.847032031399667</v>
      </c>
      <c r="J33" s="20"/>
    </row>
    <row r="34" spans="1:10">
      <c r="A34" s="9">
        <v>2003</v>
      </c>
      <c r="B34" s="22">
        <v>9</v>
      </c>
      <c r="C34" s="25">
        <v>38596</v>
      </c>
      <c r="D34" s="10">
        <v>3.78453774212326</v>
      </c>
      <c r="E34" s="26">
        <v>-102</v>
      </c>
      <c r="F34" s="19">
        <v>2.7833333333333401E-2</v>
      </c>
      <c r="G34" s="10">
        <v>-51.280024075326963</v>
      </c>
      <c r="H34" s="10">
        <v>-21.574523524917698</v>
      </c>
      <c r="I34" s="10">
        <f t="shared" si="0"/>
        <v>-29.173285733088672</v>
      </c>
      <c r="J34" s="20"/>
    </row>
    <row r="35" spans="1:10">
      <c r="A35" s="9">
        <v>2003</v>
      </c>
      <c r="B35" s="22">
        <v>10</v>
      </c>
      <c r="C35" s="25">
        <v>38626</v>
      </c>
      <c r="D35" s="10">
        <v>4.6216071944347403</v>
      </c>
      <c r="E35" s="26">
        <v>-88</v>
      </c>
      <c r="F35" s="19">
        <v>2.8483870967741999E-2</v>
      </c>
      <c r="G35" s="10">
        <v>-44.692059485377968</v>
      </c>
      <c r="H35" s="10">
        <v>-21.510104196047394</v>
      </c>
      <c r="I35" s="10">
        <f t="shared" si="0"/>
        <v>-21.826320189542386</v>
      </c>
      <c r="J35" s="20"/>
    </row>
    <row r="36" spans="1:10">
      <c r="A36" s="9">
        <v>2003</v>
      </c>
      <c r="B36" s="22">
        <v>11</v>
      </c>
      <c r="C36" s="25">
        <v>38657</v>
      </c>
      <c r="D36" s="10">
        <v>4.7569508271541698</v>
      </c>
      <c r="E36" s="26">
        <v>-73</v>
      </c>
      <c r="F36" s="19">
        <v>6.2399999999999997E-2</v>
      </c>
      <c r="G36" s="10">
        <v>-27.270006059977959</v>
      </c>
      <c r="H36" s="10">
        <v>-13.683068068266705</v>
      </c>
      <c r="I36" s="10">
        <f t="shared" si="0"/>
        <v>-32.109325871755331</v>
      </c>
      <c r="J36" s="20"/>
    </row>
    <row r="37" spans="1:10">
      <c r="A37" s="9">
        <v>2003</v>
      </c>
      <c r="B37" s="22">
        <v>12</v>
      </c>
      <c r="C37" s="25">
        <v>38687</v>
      </c>
      <c r="D37" s="10">
        <v>5.4309208966859801</v>
      </c>
      <c r="E37" s="26">
        <v>-7</v>
      </c>
      <c r="F37" s="19">
        <v>9.6258064516129005E-2</v>
      </c>
      <c r="G37" s="10">
        <v>-7.3413831055559626</v>
      </c>
      <c r="H37" s="10">
        <v>11.991887575458634</v>
      </c>
      <c r="I37" s="10">
        <f t="shared" si="0"/>
        <v>-11.746762534418799</v>
      </c>
      <c r="J37" s="20"/>
    </row>
    <row r="38" spans="1:10">
      <c r="A38" s="9">
        <v>2003</v>
      </c>
      <c r="B38" s="22">
        <v>1</v>
      </c>
      <c r="C38" s="25">
        <v>38718</v>
      </c>
      <c r="D38" s="10">
        <v>7.8460833660357503</v>
      </c>
      <c r="E38" s="26">
        <v>41</v>
      </c>
      <c r="F38" s="19">
        <v>0.13677419354838699</v>
      </c>
      <c r="G38" s="10">
        <v>44.493899317322018</v>
      </c>
      <c r="H38" s="10">
        <v>43.355020768094434</v>
      </c>
      <c r="I38" s="10">
        <f t="shared" si="0"/>
        <v>-46.985694278964836</v>
      </c>
      <c r="J38" s="20"/>
    </row>
    <row r="39" spans="1:10">
      <c r="A39" s="9">
        <v>2003</v>
      </c>
      <c r="B39" s="22">
        <v>2</v>
      </c>
      <c r="C39" s="25">
        <v>38749</v>
      </c>
      <c r="D39" s="10">
        <v>7.7254420365660401</v>
      </c>
      <c r="E39" s="26">
        <v>112</v>
      </c>
      <c r="F39" s="19">
        <v>0.17</v>
      </c>
      <c r="G39" s="10">
        <v>58.560037606915046</v>
      </c>
      <c r="H39" s="10">
        <v>64.825494900851538</v>
      </c>
      <c r="I39" s="10">
        <f t="shared" si="0"/>
        <v>-11.555532507766586</v>
      </c>
      <c r="J39" s="20"/>
    </row>
    <row r="40" spans="1:10">
      <c r="A40" s="9">
        <v>2003</v>
      </c>
      <c r="B40" s="22">
        <v>3</v>
      </c>
      <c r="C40" s="25">
        <v>38777</v>
      </c>
      <c r="D40" s="10">
        <v>12.2206369039938</v>
      </c>
      <c r="E40" s="26">
        <v>117</v>
      </c>
      <c r="F40" s="19">
        <v>0.192903225806452</v>
      </c>
      <c r="G40" s="10">
        <v>76.777173482228022</v>
      </c>
      <c r="H40" s="10">
        <v>59.16913928146414</v>
      </c>
      <c r="I40" s="10">
        <f t="shared" si="0"/>
        <v>-19.139215989498609</v>
      </c>
      <c r="J40" s="20"/>
    </row>
    <row r="41" spans="1:10">
      <c r="A41" s="9">
        <v>2003</v>
      </c>
      <c r="B41" s="22">
        <v>4</v>
      </c>
      <c r="C41" s="25">
        <v>38808</v>
      </c>
      <c r="D41" s="10">
        <v>23.615746350750701</v>
      </c>
      <c r="E41" s="26">
        <v>136</v>
      </c>
      <c r="F41" s="19">
        <v>0.21240000000000001</v>
      </c>
      <c r="G41" s="10">
        <v>108.11491517950452</v>
      </c>
      <c r="H41" s="10">
        <v>35.277702236961133</v>
      </c>
      <c r="I41" s="10">
        <f t="shared" si="0"/>
        <v>-7.6050174164656568</v>
      </c>
      <c r="J41" s="20"/>
    </row>
    <row r="42" spans="1:10">
      <c r="A42" s="9">
        <v>2003</v>
      </c>
      <c r="B42" s="22">
        <v>5</v>
      </c>
      <c r="C42" s="25">
        <v>38838</v>
      </c>
      <c r="D42" s="10">
        <v>18.9123833578712</v>
      </c>
      <c r="E42" s="26">
        <v>103</v>
      </c>
      <c r="F42" s="19">
        <v>0.220322580645161</v>
      </c>
      <c r="G42" s="10">
        <v>90.843415868022021</v>
      </c>
      <c r="H42" s="10">
        <v>-7.1523421660281645</v>
      </c>
      <c r="I42" s="10">
        <f t="shared" si="0"/>
        <v>19.088603717360982</v>
      </c>
      <c r="J42" s="20"/>
    </row>
    <row r="43" spans="1:10">
      <c r="A43" s="9">
        <v>2003</v>
      </c>
      <c r="B43" s="22">
        <v>6</v>
      </c>
      <c r="C43" s="25">
        <v>38869</v>
      </c>
      <c r="D43" s="10">
        <v>8.4050456989318505</v>
      </c>
      <c r="E43" s="26">
        <v>64</v>
      </c>
      <c r="F43" s="19">
        <v>0.21566666666666701</v>
      </c>
      <c r="G43" s="10">
        <v>54.023668340581537</v>
      </c>
      <c r="H43" s="10">
        <v>-20.991305124996423</v>
      </c>
      <c r="I43" s="10">
        <f t="shared" si="0"/>
        <v>30.751970117748222</v>
      </c>
      <c r="J43" s="20"/>
    </row>
    <row r="44" spans="1:10">
      <c r="A44" s="9">
        <v>2003</v>
      </c>
      <c r="B44" s="22">
        <v>7</v>
      </c>
      <c r="C44" s="25">
        <v>38899</v>
      </c>
      <c r="D44" s="10">
        <v>4.9069967631233302</v>
      </c>
      <c r="E44" s="26">
        <v>0</v>
      </c>
      <c r="F44" s="19">
        <v>0.15677419354838701</v>
      </c>
      <c r="G44" s="10">
        <v>1.7415051885930382</v>
      </c>
      <c r="H44" s="10">
        <v>-21.587331048094736</v>
      </c>
      <c r="I44" s="10">
        <f t="shared" si="0"/>
        <v>19.689051665953311</v>
      </c>
      <c r="J44" s="20"/>
    </row>
    <row r="45" spans="1:10">
      <c r="A45" s="9">
        <v>2003</v>
      </c>
      <c r="B45" s="22">
        <v>8</v>
      </c>
      <c r="C45" s="25">
        <v>38930</v>
      </c>
      <c r="D45" s="10">
        <v>4.4980803661963904</v>
      </c>
      <c r="E45" s="26">
        <v>-46</v>
      </c>
      <c r="F45" s="19">
        <v>8.0838709677419407E-2</v>
      </c>
      <c r="G45" s="10">
        <v>-34.711487250676953</v>
      </c>
      <c r="H45" s="10">
        <v>-21.585025781868893</v>
      </c>
      <c r="I45" s="10">
        <f t="shared" si="0"/>
        <v>10.215674322868423</v>
      </c>
      <c r="J45" s="20"/>
    </row>
    <row r="46" spans="1:10">
      <c r="A46" s="9">
        <v>2003</v>
      </c>
      <c r="B46" s="22">
        <v>9</v>
      </c>
      <c r="C46" s="25">
        <v>38961</v>
      </c>
      <c r="D46" s="10">
        <v>4.5879430421339702</v>
      </c>
      <c r="E46" s="26">
        <v>-69</v>
      </c>
      <c r="F46" s="19">
        <v>3.9699999999999999E-2</v>
      </c>
      <c r="G46" s="10">
        <v>-46.634931795504457</v>
      </c>
      <c r="H46" s="10">
        <v>-21.556584983229413</v>
      </c>
      <c r="I46" s="10">
        <f t="shared" si="0"/>
        <v>-0.848183221266126</v>
      </c>
      <c r="J46" s="20"/>
    </row>
    <row r="47" spans="1:10">
      <c r="A47" s="9">
        <v>2003</v>
      </c>
      <c r="B47" s="22">
        <v>10</v>
      </c>
      <c r="C47" s="25">
        <v>38991</v>
      </c>
      <c r="D47" s="10">
        <v>4.9410731295339101</v>
      </c>
      <c r="E47" s="26">
        <v>-67</v>
      </c>
      <c r="F47" s="19">
        <v>4.5935483870967797E-2</v>
      </c>
      <c r="G47" s="10">
        <v>-35.915197987728476</v>
      </c>
      <c r="H47" s="10">
        <v>-21.021549102097595</v>
      </c>
      <c r="I47" s="10">
        <f t="shared" si="0"/>
        <v>-10.109188394044892</v>
      </c>
      <c r="J47" s="20"/>
    </row>
    <row r="48" spans="1:10">
      <c r="A48" s="9">
        <v>2003</v>
      </c>
      <c r="B48" s="22">
        <v>11</v>
      </c>
      <c r="C48" s="25">
        <v>39022</v>
      </c>
      <c r="D48" s="10">
        <v>4.6085537476242298</v>
      </c>
      <c r="E48" s="26">
        <v>-30</v>
      </c>
      <c r="F48" s="19">
        <v>8.9233333333333303E-2</v>
      </c>
      <c r="G48" s="10">
        <v>-20.95037052966498</v>
      </c>
      <c r="H48" s="10">
        <v>-13.777594014842006</v>
      </c>
      <c r="I48" s="10">
        <f t="shared" si="0"/>
        <v>4.6387312111736527</v>
      </c>
      <c r="J48" s="20"/>
    </row>
    <row r="49" spans="1:10">
      <c r="A49" s="9">
        <v>2003</v>
      </c>
      <c r="B49" s="22">
        <v>12</v>
      </c>
      <c r="C49" s="25">
        <v>39052</v>
      </c>
      <c r="D49" s="10">
        <v>5.2222031524211898</v>
      </c>
      <c r="E49" s="26">
        <v>-14</v>
      </c>
      <c r="F49" s="19">
        <v>0.130322580645161</v>
      </c>
      <c r="G49" s="10">
        <v>-2.449113012944963</v>
      </c>
      <c r="H49" s="10">
        <v>2.8819541272642333</v>
      </c>
      <c r="I49" s="10">
        <f t="shared" si="0"/>
        <v>-14.563163694964432</v>
      </c>
      <c r="J49" s="20"/>
    </row>
    <row r="50" spans="1:10">
      <c r="A50" s="9">
        <v>2003</v>
      </c>
      <c r="B50" s="22">
        <v>1</v>
      </c>
      <c r="C50" s="25">
        <v>39083</v>
      </c>
      <c r="D50" s="10">
        <v>5.3372108890568901</v>
      </c>
      <c r="E50" s="26">
        <v>31</v>
      </c>
      <c r="F50" s="19">
        <v>0.15645161290322601</v>
      </c>
      <c r="G50" s="10">
        <v>12.107291065503034</v>
      </c>
      <c r="H50" s="10">
        <v>25.393094908375133</v>
      </c>
      <c r="I50" s="10">
        <f t="shared" si="0"/>
        <v>-6.6568375867813927</v>
      </c>
      <c r="J50" s="20"/>
    </row>
    <row r="51" spans="1:10">
      <c r="A51" s="9">
        <v>2003</v>
      </c>
      <c r="B51" s="22">
        <v>2</v>
      </c>
      <c r="C51" s="25">
        <v>39114</v>
      </c>
      <c r="D51" s="10">
        <v>4.8668745897689396</v>
      </c>
      <c r="E51" s="26">
        <v>58</v>
      </c>
      <c r="F51" s="19">
        <v>0.17964285714285699</v>
      </c>
      <c r="G51" s="10">
        <v>21.549533930712045</v>
      </c>
      <c r="H51" s="10">
        <v>26.742739267303634</v>
      </c>
      <c r="I51" s="10">
        <f t="shared" si="0"/>
        <v>9.5280839448414625</v>
      </c>
      <c r="J51" s="20"/>
    </row>
    <row r="52" spans="1:10">
      <c r="A52" s="9">
        <v>2003</v>
      </c>
      <c r="B52" s="22">
        <v>3</v>
      </c>
      <c r="C52" s="25">
        <v>39142</v>
      </c>
      <c r="D52" s="10">
        <v>5.7163104653745798</v>
      </c>
      <c r="E52" s="26">
        <v>57</v>
      </c>
      <c r="F52" s="19">
        <v>0.21129032258064501</v>
      </c>
      <c r="G52" s="10">
        <v>34.46751136974504</v>
      </c>
      <c r="H52" s="10">
        <v>22.380635642184835</v>
      </c>
      <c r="I52" s="10">
        <f t="shared" si="0"/>
        <v>-5.943733451051969E-2</v>
      </c>
      <c r="J52" s="20"/>
    </row>
    <row r="53" spans="1:10">
      <c r="A53" s="9">
        <v>2003</v>
      </c>
      <c r="B53" s="22">
        <v>4</v>
      </c>
      <c r="C53" s="25">
        <v>39173</v>
      </c>
      <c r="D53" s="10">
        <v>4.8847372011938397</v>
      </c>
      <c r="E53" s="26">
        <v>61</v>
      </c>
      <c r="F53" s="19">
        <v>0.23</v>
      </c>
      <c r="G53" s="10">
        <v>39.359773316388043</v>
      </c>
      <c r="H53" s="10">
        <v>1.3749170619856343</v>
      </c>
      <c r="I53" s="10">
        <f t="shared" si="0"/>
        <v>20.035309621626325</v>
      </c>
      <c r="J53" s="20"/>
    </row>
    <row r="54" spans="1:10">
      <c r="A54" s="9">
        <v>2003</v>
      </c>
      <c r="B54" s="22">
        <v>5</v>
      </c>
      <c r="C54" s="25">
        <v>39203</v>
      </c>
      <c r="D54" s="10">
        <v>5.0986763241828399</v>
      </c>
      <c r="E54" s="26">
        <v>61</v>
      </c>
      <c r="F54" s="19">
        <v>0.200645161290323</v>
      </c>
      <c r="G54" s="10">
        <v>25.164115418509027</v>
      </c>
      <c r="H54" s="10">
        <v>-17.036786592725903</v>
      </c>
      <c r="I54" s="10">
        <f t="shared" si="0"/>
        <v>52.672026012926551</v>
      </c>
      <c r="J54" s="20"/>
    </row>
    <row r="55" spans="1:10">
      <c r="A55" s="9">
        <v>2003</v>
      </c>
      <c r="B55" s="22">
        <v>6</v>
      </c>
      <c r="C55" s="25">
        <v>39234</v>
      </c>
      <c r="D55" s="10">
        <v>3.61676659943247</v>
      </c>
      <c r="E55" s="26">
        <v>32</v>
      </c>
      <c r="F55" s="19">
        <v>0.15233333333333299</v>
      </c>
      <c r="G55" s="10">
        <v>-2.5684088351949583</v>
      </c>
      <c r="H55" s="10">
        <v>-21.383571791919461</v>
      </c>
      <c r="I55" s="10">
        <f t="shared" si="0"/>
        <v>55.799647293781092</v>
      </c>
      <c r="J55" s="20"/>
    </row>
    <row r="56" spans="1:10">
      <c r="A56" s="9">
        <v>2003</v>
      </c>
      <c r="B56" s="22">
        <v>7</v>
      </c>
      <c r="C56" s="25">
        <v>39264</v>
      </c>
      <c r="D56" s="10">
        <v>3.6142246124219999</v>
      </c>
      <c r="E56" s="26">
        <v>-49</v>
      </c>
      <c r="F56" s="19">
        <v>8.06774193548387E-2</v>
      </c>
      <c r="G56" s="10">
        <v>-40.66856434768647</v>
      </c>
      <c r="H56" s="10">
        <v>-21.587631048092277</v>
      </c>
      <c r="I56" s="10">
        <f t="shared" si="0"/>
        <v>13.175517976423905</v>
      </c>
      <c r="J56" s="20"/>
    </row>
    <row r="57" spans="1:10">
      <c r="A57" s="9">
        <v>2003</v>
      </c>
      <c r="B57" s="22">
        <v>8</v>
      </c>
      <c r="C57" s="25">
        <v>39295</v>
      </c>
      <c r="D57" s="10">
        <v>3.72539875783652</v>
      </c>
      <c r="E57" s="26">
        <v>-70</v>
      </c>
      <c r="F57" s="19">
        <v>2.6090322580645201E-2</v>
      </c>
      <c r="G57" s="10">
        <v>-61.71949143700698</v>
      </c>
      <c r="H57" s="10">
        <v>-21.586008131412491</v>
      </c>
      <c r="I57" s="10">
        <f t="shared" si="0"/>
        <v>13.279409245838828</v>
      </c>
      <c r="J57" s="20"/>
    </row>
    <row r="58" spans="1:10">
      <c r="A58" s="9">
        <v>2003</v>
      </c>
      <c r="B58" s="22">
        <v>9</v>
      </c>
      <c r="C58" s="25">
        <v>39326</v>
      </c>
      <c r="D58" s="10">
        <v>3.8908889824530499</v>
      </c>
      <c r="E58" s="26">
        <v>-95</v>
      </c>
      <c r="F58" s="19">
        <v>9.2753333333333297E-4</v>
      </c>
      <c r="G58" s="10">
        <v>-68.979147142211474</v>
      </c>
      <c r="H58" s="10">
        <v>-21.569689265630089</v>
      </c>
      <c r="I58" s="10">
        <f t="shared" si="0"/>
        <v>-4.4520911254917763</v>
      </c>
      <c r="J58" s="20"/>
    </row>
    <row r="59" spans="1:10">
      <c r="A59" s="9">
        <v>2003</v>
      </c>
      <c r="B59" s="22">
        <v>10</v>
      </c>
      <c r="C59" s="25">
        <v>39356</v>
      </c>
      <c r="D59" s="10">
        <v>4.6429049234413498</v>
      </c>
      <c r="E59" s="26">
        <v>-108</v>
      </c>
      <c r="F59" s="19">
        <v>1.39032258064516E-2</v>
      </c>
      <c r="G59" s="10">
        <v>-52.089711795731972</v>
      </c>
      <c r="H59" s="10">
        <v>-21.224418084163645</v>
      </c>
      <c r="I59" s="10">
        <f t="shared" si="0"/>
        <v>-34.699773345910828</v>
      </c>
      <c r="J59" s="20"/>
    </row>
    <row r="60" spans="1:10">
      <c r="A60" s="9">
        <v>2003</v>
      </c>
      <c r="B60" s="22">
        <v>11</v>
      </c>
      <c r="C60" s="25">
        <v>39387</v>
      </c>
      <c r="D60" s="10">
        <v>4.4395459626040301</v>
      </c>
      <c r="E60" s="26">
        <v>-67</v>
      </c>
      <c r="F60" s="19">
        <v>4.7566666666666702E-2</v>
      </c>
      <c r="G60" s="10">
        <v>-34.833806392700467</v>
      </c>
      <c r="H60" s="10">
        <v>-17.742631048876376</v>
      </c>
      <c r="I60" s="10">
        <f t="shared" si="0"/>
        <v>-14.471129225089825</v>
      </c>
      <c r="J60" s="20"/>
    </row>
    <row r="61" spans="1:10">
      <c r="A61" s="9">
        <v>2003</v>
      </c>
      <c r="B61" s="22">
        <v>12</v>
      </c>
      <c r="C61" s="25">
        <v>39417</v>
      </c>
      <c r="D61" s="10">
        <v>4.6088285570307699</v>
      </c>
      <c r="E61" s="26">
        <v>-29</v>
      </c>
      <c r="F61" s="19">
        <v>8.0387096774193603E-2</v>
      </c>
      <c r="G61" s="10">
        <v>-21.782540177234978</v>
      </c>
      <c r="H61" s="10">
        <v>-0.31270509478466479</v>
      </c>
      <c r="I61" s="10">
        <f t="shared" si="0"/>
        <v>-6.9851418247545496</v>
      </c>
      <c r="J61" s="20"/>
    </row>
    <row r="62" spans="1:10">
      <c r="A62" s="9">
        <v>2003</v>
      </c>
      <c r="B62" s="22">
        <v>1</v>
      </c>
      <c r="C62" s="25">
        <v>39448</v>
      </c>
      <c r="D62" s="10">
        <v>4.3234389883421702</v>
      </c>
      <c r="E62" s="26">
        <v>37</v>
      </c>
      <c r="F62" s="19">
        <v>0.10958064516129</v>
      </c>
      <c r="G62" s="10">
        <v>-12.103739011547958</v>
      </c>
      <c r="H62" s="10">
        <v>38.286546668054136</v>
      </c>
      <c r="I62" s="10">
        <f t="shared" si="0"/>
        <v>10.707611698332535</v>
      </c>
      <c r="J62" s="20"/>
    </row>
    <row r="63" spans="1:10">
      <c r="A63" s="9">
        <v>2003</v>
      </c>
      <c r="B63" s="22">
        <v>2</v>
      </c>
      <c r="C63" s="25">
        <v>39479</v>
      </c>
      <c r="D63" s="10">
        <v>4.0166142859437004</v>
      </c>
      <c r="E63" s="26">
        <v>85</v>
      </c>
      <c r="F63" s="19">
        <v>0.136896551724138</v>
      </c>
      <c r="G63" s="10">
        <v>1.2114117791960268</v>
      </c>
      <c r="H63" s="10">
        <v>74.016517202083335</v>
      </c>
      <c r="I63" s="10">
        <f t="shared" si="0"/>
        <v>9.6351744669965029</v>
      </c>
      <c r="J63" s="20"/>
    </row>
    <row r="64" spans="1:10">
      <c r="A64" s="9">
        <v>2003</v>
      </c>
      <c r="B64" s="22">
        <v>3</v>
      </c>
      <c r="C64" s="25">
        <v>39508</v>
      </c>
      <c r="D64" s="10">
        <v>5.7461272859838397</v>
      </c>
      <c r="E64" s="26">
        <v>82</v>
      </c>
      <c r="F64" s="19">
        <v>0.16677419354838699</v>
      </c>
      <c r="G64" s="10">
        <v>27.952583735258543</v>
      </c>
      <c r="H64" s="10">
        <v>58.379835522502034</v>
      </c>
      <c r="I64" s="10">
        <f t="shared" si="0"/>
        <v>-4.4991934513089689</v>
      </c>
      <c r="J64" s="20"/>
    </row>
    <row r="65" spans="1:10">
      <c r="A65" s="9">
        <v>2003</v>
      </c>
      <c r="B65" s="22">
        <v>4</v>
      </c>
      <c r="C65" s="25">
        <v>39539</v>
      </c>
      <c r="D65" s="10">
        <v>5.72565398519684</v>
      </c>
      <c r="E65" s="26">
        <v>81</v>
      </c>
      <c r="F65" s="19">
        <v>0.181666666666667</v>
      </c>
      <c r="G65" s="10">
        <v>38.792985574585543</v>
      </c>
      <c r="H65" s="10">
        <v>41.146561377152736</v>
      </c>
      <c r="I65" s="10">
        <f t="shared" si="0"/>
        <v>0.87878638159504874</v>
      </c>
      <c r="J65" s="20"/>
    </row>
    <row r="66" spans="1:10">
      <c r="A66" s="9">
        <v>2003</v>
      </c>
      <c r="B66" s="22">
        <v>5</v>
      </c>
      <c r="C66" s="25">
        <v>39569</v>
      </c>
      <c r="D66" s="10">
        <v>9.38803894611444</v>
      </c>
      <c r="E66" s="26">
        <v>72</v>
      </c>
      <c r="F66" s="19">
        <v>0.171612903225806</v>
      </c>
      <c r="G66" s="10">
        <v>34.577036794207544</v>
      </c>
      <c r="H66" s="10">
        <v>-4.5349199492406669</v>
      </c>
      <c r="I66" s="10">
        <f t="shared" si="0"/>
        <v>41.786270251807316</v>
      </c>
      <c r="J66" s="20"/>
    </row>
    <row r="67" spans="1:10">
      <c r="A67" s="9">
        <v>2003</v>
      </c>
      <c r="B67" s="22">
        <v>6</v>
      </c>
      <c r="C67" s="25">
        <v>39600</v>
      </c>
      <c r="D67" s="10">
        <v>7.3003118846534196</v>
      </c>
      <c r="E67" s="26">
        <v>35</v>
      </c>
      <c r="F67" s="19">
        <v>0.18333333333333299</v>
      </c>
      <c r="G67" s="10">
        <v>20.152965177611037</v>
      </c>
      <c r="H67" s="10">
        <v>-20.649290312973918</v>
      </c>
      <c r="I67" s="10">
        <f t="shared" ref="I67:I118" si="1">E67-F67-G67-H67</f>
        <v>35.312991802029551</v>
      </c>
      <c r="J67" s="20"/>
    </row>
    <row r="68" spans="1:10">
      <c r="A68" s="9">
        <v>2003</v>
      </c>
      <c r="B68" s="22">
        <v>7</v>
      </c>
      <c r="C68" s="25">
        <v>39630</v>
      </c>
      <c r="D68" s="10">
        <v>4.4001108127659796</v>
      </c>
      <c r="E68" s="26">
        <v>-39</v>
      </c>
      <c r="F68" s="19">
        <v>0.13316129032258101</v>
      </c>
      <c r="G68" s="10">
        <v>-25.778497242746454</v>
      </c>
      <c r="H68" s="10">
        <v>-21.583853270323164</v>
      </c>
      <c r="I68" s="10">
        <f t="shared" si="1"/>
        <v>8.2291892227470349</v>
      </c>
      <c r="J68" s="20"/>
    </row>
    <row r="69" spans="1:10">
      <c r="A69" s="9">
        <v>2003</v>
      </c>
      <c r="B69" s="22">
        <v>8</v>
      </c>
      <c r="C69" s="25">
        <v>39661</v>
      </c>
      <c r="D69" s="10">
        <v>4.50659945779904</v>
      </c>
      <c r="E69" s="26">
        <v>-73</v>
      </c>
      <c r="F69" s="19">
        <v>6.8677419354838704E-2</v>
      </c>
      <c r="G69" s="10">
        <v>-53.759103074598954</v>
      </c>
      <c r="H69" s="10">
        <v>-21.586515943917188</v>
      </c>
      <c r="I69" s="10">
        <f t="shared" si="1"/>
        <v>2.2769415991613009</v>
      </c>
      <c r="J69" s="20"/>
    </row>
    <row r="70" spans="1:10">
      <c r="A70" s="9">
        <v>2003</v>
      </c>
      <c r="B70" s="22">
        <v>9</v>
      </c>
      <c r="C70" s="25">
        <v>39692</v>
      </c>
      <c r="D70" s="10">
        <v>4.1134846017479596</v>
      </c>
      <c r="E70" s="26">
        <v>-86</v>
      </c>
      <c r="F70" s="19">
        <v>3.4299999999999997E-2</v>
      </c>
      <c r="G70" s="10">
        <v>-65.102881523675478</v>
      </c>
      <c r="H70" s="10">
        <v>-21.581462240195421</v>
      </c>
      <c r="I70" s="10">
        <f t="shared" si="1"/>
        <v>0.65004376387089735</v>
      </c>
      <c r="J70" s="20"/>
    </row>
    <row r="71" spans="1:10">
      <c r="A71" s="9">
        <v>2003</v>
      </c>
      <c r="B71" s="22">
        <v>10</v>
      </c>
      <c r="C71" s="25">
        <v>39722</v>
      </c>
      <c r="D71" s="10">
        <v>4.7451340226730903</v>
      </c>
      <c r="E71" s="26">
        <v>-78</v>
      </c>
      <c r="F71" s="19">
        <v>4.2838709677419401E-2</v>
      </c>
      <c r="G71" s="10">
        <v>-55.883232480327479</v>
      </c>
      <c r="H71" s="10">
        <v>-21.010594010065308</v>
      </c>
      <c r="I71" s="10">
        <f t="shared" si="1"/>
        <v>-1.1490122192846393</v>
      </c>
      <c r="J71" s="20"/>
    </row>
    <row r="72" spans="1:10">
      <c r="A72" s="9">
        <v>2003</v>
      </c>
      <c r="B72" s="22">
        <v>11</v>
      </c>
      <c r="C72" s="25">
        <v>39753</v>
      </c>
      <c r="D72" s="10">
        <v>4.4931337968787304</v>
      </c>
      <c r="E72" s="26">
        <v>-63</v>
      </c>
      <c r="F72" s="19">
        <v>8.2333333333333397E-2</v>
      </c>
      <c r="G72" s="10">
        <v>-33.527538557224972</v>
      </c>
      <c r="H72" s="10">
        <v>-18.311982901043436</v>
      </c>
      <c r="I72" s="10">
        <f t="shared" si="1"/>
        <v>-11.242811875064923</v>
      </c>
      <c r="J72" s="20"/>
    </row>
    <row r="73" spans="1:10">
      <c r="A73" s="9">
        <v>2003</v>
      </c>
      <c r="B73" s="22">
        <v>12</v>
      </c>
      <c r="C73" s="25">
        <v>39783</v>
      </c>
      <c r="D73" s="10">
        <v>4.3489962631501102</v>
      </c>
      <c r="E73" s="26">
        <v>-26</v>
      </c>
      <c r="F73" s="19">
        <v>0.115483870967742</v>
      </c>
      <c r="G73" s="10">
        <v>-26.878818200071464</v>
      </c>
      <c r="H73" s="10">
        <v>0.12259118642173661</v>
      </c>
      <c r="I73" s="10">
        <f t="shared" si="1"/>
        <v>0.64074314268198407</v>
      </c>
      <c r="J73" s="20"/>
    </row>
    <row r="74" spans="1:10">
      <c r="A74" s="9">
        <v>2003</v>
      </c>
      <c r="B74" s="22">
        <v>1</v>
      </c>
      <c r="C74" s="25">
        <v>39814</v>
      </c>
      <c r="D74" s="10">
        <v>4.3575153547527501</v>
      </c>
      <c r="E74" s="26">
        <v>17</v>
      </c>
      <c r="F74" s="19">
        <v>0.146774193548387</v>
      </c>
      <c r="G74" s="10">
        <v>-3.9016542185634648</v>
      </c>
      <c r="H74" s="10">
        <v>43.756383675738235</v>
      </c>
      <c r="I74" s="10">
        <f t="shared" si="1"/>
        <v>-23.001503650723159</v>
      </c>
      <c r="J74" s="20"/>
    </row>
    <row r="75" spans="1:10">
      <c r="A75" s="9">
        <v>2003</v>
      </c>
      <c r="B75" s="22">
        <v>2</v>
      </c>
      <c r="C75" s="25">
        <v>39845</v>
      </c>
      <c r="D75" s="10">
        <v>3.7053651520999802</v>
      </c>
      <c r="E75" s="26">
        <v>28</v>
      </c>
      <c r="F75" s="19">
        <v>0.17857142857142899</v>
      </c>
      <c r="G75" s="10">
        <v>13.394885048341024</v>
      </c>
      <c r="H75" s="10">
        <v>39.646205983288738</v>
      </c>
      <c r="I75" s="10">
        <f t="shared" si="1"/>
        <v>-25.219662460201192</v>
      </c>
      <c r="J75" s="20"/>
    </row>
    <row r="76" spans="1:10">
      <c r="A76" s="9">
        <v>2003</v>
      </c>
      <c r="B76" s="22">
        <v>3</v>
      </c>
      <c r="C76" s="25">
        <v>39873</v>
      </c>
      <c r="D76" s="10">
        <v>5.15830996540135</v>
      </c>
      <c r="E76" s="26">
        <v>73</v>
      </c>
      <c r="F76" s="19">
        <v>0.21032258064516099</v>
      </c>
      <c r="G76" s="10">
        <v>36.72235967336303</v>
      </c>
      <c r="H76" s="10">
        <v>29.516043027739137</v>
      </c>
      <c r="I76" s="10">
        <f t="shared" si="1"/>
        <v>6.551274718252678</v>
      </c>
      <c r="J76" s="20"/>
    </row>
    <row r="77" spans="1:10">
      <c r="A77" s="9">
        <v>2003</v>
      </c>
      <c r="B77" s="22">
        <v>4</v>
      </c>
      <c r="C77" s="25">
        <v>39904</v>
      </c>
      <c r="D77" s="10">
        <v>8.2855036070882893</v>
      </c>
      <c r="E77" s="26">
        <v>87</v>
      </c>
      <c r="F77" s="19">
        <v>0.226333333333333</v>
      </c>
      <c r="G77" s="10">
        <v>49.476505322107528</v>
      </c>
      <c r="H77" s="10">
        <v>13.869494909523233</v>
      </c>
      <c r="I77" s="10">
        <f t="shared" si="1"/>
        <v>23.42766643503591</v>
      </c>
      <c r="J77" s="20"/>
    </row>
    <row r="78" spans="1:10">
      <c r="A78" s="9">
        <v>2003</v>
      </c>
      <c r="B78" s="22">
        <v>5</v>
      </c>
      <c r="C78" s="25">
        <v>39934</v>
      </c>
      <c r="D78" s="10">
        <v>10.2399481063789</v>
      </c>
      <c r="E78" s="26">
        <v>73</v>
      </c>
      <c r="F78" s="19">
        <v>0.22935483870967799</v>
      </c>
      <c r="G78" s="10">
        <v>50.80165184710205</v>
      </c>
      <c r="H78" s="10">
        <v>-12.598638442727445</v>
      </c>
      <c r="I78" s="10">
        <f t="shared" si="1"/>
        <v>34.567631756915716</v>
      </c>
      <c r="J78" s="20"/>
    </row>
    <row r="79" spans="1:10">
      <c r="A79" s="9">
        <v>2003</v>
      </c>
      <c r="B79" s="22">
        <v>6</v>
      </c>
      <c r="C79" s="25">
        <v>39965</v>
      </c>
      <c r="D79" s="10">
        <v>10.358940579409399</v>
      </c>
      <c r="E79" s="26">
        <v>51</v>
      </c>
      <c r="F79" s="19">
        <v>0.225333333333334</v>
      </c>
      <c r="G79" s="10">
        <v>50.101573637861009</v>
      </c>
      <c r="H79" s="10">
        <v>-21.442097713703358</v>
      </c>
      <c r="I79" s="10">
        <f t="shared" si="1"/>
        <v>22.115190742509018</v>
      </c>
      <c r="J79" s="20"/>
    </row>
    <row r="80" spans="1:10">
      <c r="A80" s="9">
        <v>2003</v>
      </c>
      <c r="B80" s="22">
        <v>7</v>
      </c>
      <c r="C80" s="25">
        <v>39995</v>
      </c>
      <c r="D80" s="10">
        <v>6.13800549970549</v>
      </c>
      <c r="E80" s="26">
        <v>-5</v>
      </c>
      <c r="F80" s="19">
        <v>0.20516129032258101</v>
      </c>
      <c r="G80" s="10">
        <v>14.249990638278035</v>
      </c>
      <c r="H80" s="10">
        <v>-21.5870736406875</v>
      </c>
      <c r="I80" s="10">
        <f t="shared" si="1"/>
        <v>2.1319217120868856</v>
      </c>
      <c r="J80" s="20"/>
    </row>
    <row r="81" spans="1:10">
      <c r="A81" s="9">
        <v>2003</v>
      </c>
      <c r="B81" s="22">
        <v>8</v>
      </c>
      <c r="C81" s="25">
        <v>40026</v>
      </c>
      <c r="D81" s="10">
        <v>4.2497488459793002</v>
      </c>
      <c r="E81" s="26">
        <v>-31</v>
      </c>
      <c r="F81" s="19">
        <v>0.14032258064516101</v>
      </c>
      <c r="G81" s="10">
        <v>-20.281287234619953</v>
      </c>
      <c r="H81" s="10">
        <v>-21.586203270304104</v>
      </c>
      <c r="I81" s="10">
        <f t="shared" si="1"/>
        <v>10.727167924278895</v>
      </c>
      <c r="J81" s="20"/>
    </row>
    <row r="82" spans="1:10">
      <c r="A82" s="9">
        <v>2003</v>
      </c>
      <c r="B82" s="22">
        <v>9</v>
      </c>
      <c r="C82" s="25">
        <v>40057</v>
      </c>
      <c r="D82" s="10">
        <v>4.2169503433091204</v>
      </c>
      <c r="E82" s="26">
        <v>-76</v>
      </c>
      <c r="F82" s="19">
        <v>9.1166666666666701E-2</v>
      </c>
      <c r="G82" s="10">
        <v>-42.02060265611297</v>
      </c>
      <c r="H82" s="10">
        <v>-21.584162298080223</v>
      </c>
      <c r="I82" s="10">
        <f t="shared" si="1"/>
        <v>-12.486401712473473</v>
      </c>
      <c r="J82" s="20"/>
    </row>
    <row r="83" spans="1:10">
      <c r="A83" s="9">
        <v>2003</v>
      </c>
      <c r="B83" s="22">
        <v>10</v>
      </c>
      <c r="C83" s="25">
        <v>40087</v>
      </c>
      <c r="D83" s="10">
        <v>5.2605390646330896</v>
      </c>
      <c r="E83" s="26">
        <v>-51</v>
      </c>
      <c r="F83" s="19">
        <v>8.9516129032258099E-2</v>
      </c>
      <c r="G83" s="10">
        <v>-34.868569459557477</v>
      </c>
      <c r="H83" s="10">
        <v>-20.880020862896437</v>
      </c>
      <c r="I83" s="10">
        <f t="shared" si="1"/>
        <v>4.6590741934216595</v>
      </c>
      <c r="J83" s="20"/>
    </row>
    <row r="84" spans="1:10">
      <c r="A84" s="9">
        <v>2003</v>
      </c>
      <c r="B84" s="22">
        <v>11</v>
      </c>
      <c r="C84" s="25">
        <v>40118</v>
      </c>
      <c r="D84" s="10">
        <v>4.7239736983697398</v>
      </c>
      <c r="E84" s="26">
        <v>-53</v>
      </c>
      <c r="F84" s="19">
        <v>0.12366666666666699</v>
      </c>
      <c r="G84" s="10">
        <v>-25.383709004009461</v>
      </c>
      <c r="H84" s="10">
        <v>-17.840794017695085</v>
      </c>
      <c r="I84" s="10">
        <f t="shared" si="1"/>
        <v>-9.899163644962119</v>
      </c>
      <c r="J84" s="20"/>
    </row>
    <row r="85" spans="1:10">
      <c r="A85" s="9">
        <v>2003</v>
      </c>
      <c r="B85" s="22">
        <v>12</v>
      </c>
      <c r="C85" s="25">
        <v>40148</v>
      </c>
      <c r="D85" s="10">
        <v>5.1029358699841598</v>
      </c>
      <c r="E85" s="26">
        <v>-34</v>
      </c>
      <c r="F85" s="19">
        <v>0.152258064516129</v>
      </c>
      <c r="G85" s="10">
        <v>-17.813960213833468</v>
      </c>
      <c r="H85" s="10">
        <v>-6.2037347301728651</v>
      </c>
      <c r="I85" s="10">
        <f t="shared" si="1"/>
        <v>-10.134563120509792</v>
      </c>
      <c r="J85" s="20"/>
    </row>
    <row r="86" spans="1:10">
      <c r="A86" s="9">
        <v>2003</v>
      </c>
      <c r="B86" s="22">
        <v>1</v>
      </c>
      <c r="C86" s="25">
        <v>40179</v>
      </c>
      <c r="D86" s="10">
        <v>5.6013027287388804</v>
      </c>
      <c r="E86" s="26">
        <v>-11</v>
      </c>
      <c r="F86" s="19">
        <v>0.176774193548387</v>
      </c>
      <c r="G86" s="10">
        <v>-0.58794379392796259</v>
      </c>
      <c r="H86" s="10">
        <v>16.499568925982032</v>
      </c>
      <c r="I86" s="10">
        <f t="shared" si="1"/>
        <v>-27.088399325602456</v>
      </c>
      <c r="J86" s="20"/>
    </row>
    <row r="87" spans="1:10">
      <c r="A87" s="9">
        <v>2003</v>
      </c>
      <c r="B87" s="22">
        <v>2</v>
      </c>
      <c r="C87" s="25">
        <v>40210</v>
      </c>
      <c r="D87" s="10">
        <v>4.9053479066841099</v>
      </c>
      <c r="E87" s="26">
        <v>30</v>
      </c>
      <c r="F87" s="19">
        <v>0.19821428571428601</v>
      </c>
      <c r="G87" s="10">
        <v>17.02637659903354</v>
      </c>
      <c r="H87" s="10">
        <v>28.971880011635832</v>
      </c>
      <c r="I87" s="10">
        <f t="shared" si="1"/>
        <v>-16.196470896383659</v>
      </c>
      <c r="J87" s="20"/>
    </row>
    <row r="88" spans="1:10">
      <c r="A88" s="9">
        <v>2003</v>
      </c>
      <c r="B88" s="22">
        <v>3</v>
      </c>
      <c r="C88" s="25">
        <v>40238</v>
      </c>
      <c r="D88" s="10">
        <v>5.8568754768182201</v>
      </c>
      <c r="E88" s="26">
        <v>64</v>
      </c>
      <c r="F88" s="19">
        <v>0.22064516129032299</v>
      </c>
      <c r="G88" s="10">
        <v>39.972464458328545</v>
      </c>
      <c r="H88" s="10">
        <v>13.060413377998934</v>
      </c>
      <c r="I88" s="10">
        <f t="shared" si="1"/>
        <v>10.7464770023822</v>
      </c>
      <c r="J88" s="20"/>
    </row>
    <row r="89" spans="1:10">
      <c r="A89" s="9">
        <v>2003</v>
      </c>
      <c r="B89" s="22">
        <v>4</v>
      </c>
      <c r="C89" s="25">
        <v>40269</v>
      </c>
      <c r="D89" s="10">
        <v>5.6926768564124099</v>
      </c>
      <c r="E89" s="26">
        <v>35</v>
      </c>
      <c r="F89" s="19">
        <v>0.23</v>
      </c>
      <c r="G89" s="10">
        <v>53.459278003555539</v>
      </c>
      <c r="H89" s="10">
        <v>-1.1637198802618656</v>
      </c>
      <c r="I89" s="10">
        <f t="shared" si="1"/>
        <v>-17.525558123293671</v>
      </c>
      <c r="J89" s="20"/>
    </row>
    <row r="90" spans="1:10">
      <c r="A90" s="9">
        <v>2003</v>
      </c>
      <c r="B90" s="22">
        <v>5</v>
      </c>
      <c r="C90" s="25">
        <v>40299</v>
      </c>
      <c r="D90" s="10">
        <v>7.0495483011884703</v>
      </c>
      <c r="E90" s="26">
        <v>55</v>
      </c>
      <c r="F90" s="19">
        <v>0.21354838709677401</v>
      </c>
      <c r="G90" s="10">
        <v>55.920046464783042</v>
      </c>
      <c r="H90" s="10">
        <v>-17.446742160501067</v>
      </c>
      <c r="I90" s="10">
        <f t="shared" si="1"/>
        <v>16.313147308621254</v>
      </c>
      <c r="J90" s="20"/>
    </row>
    <row r="91" spans="1:10">
      <c r="A91" s="9">
        <v>2003</v>
      </c>
      <c r="B91" s="22">
        <v>6</v>
      </c>
      <c r="C91" s="25">
        <v>40330</v>
      </c>
      <c r="D91" s="10">
        <v>10.639246174077099</v>
      </c>
      <c r="E91" s="26">
        <v>56</v>
      </c>
      <c r="F91" s="19">
        <v>0.21433333333333299</v>
      </c>
      <c r="G91" s="10">
        <v>52.297328086433538</v>
      </c>
      <c r="H91" s="10">
        <v>-21.378712531315909</v>
      </c>
      <c r="I91" s="10">
        <f t="shared" si="1"/>
        <v>24.867051111549035</v>
      </c>
      <c r="J91" s="20"/>
    </row>
    <row r="92" spans="1:10">
      <c r="A92" s="9">
        <v>2003</v>
      </c>
      <c r="B92" s="22">
        <v>7</v>
      </c>
      <c r="C92" s="25">
        <v>40360</v>
      </c>
      <c r="D92" s="10">
        <v>4.2378221177356004</v>
      </c>
      <c r="E92" s="26">
        <v>5</v>
      </c>
      <c r="F92" s="19">
        <v>0.18677419354838701</v>
      </c>
      <c r="G92" s="10">
        <v>4.9877315567200355</v>
      </c>
      <c r="H92" s="10">
        <v>-21.586882899959797</v>
      </c>
      <c r="I92" s="10">
        <f t="shared" si="1"/>
        <v>21.412377149691373</v>
      </c>
      <c r="J92" s="20"/>
    </row>
    <row r="93" spans="1:10">
      <c r="A93" s="9">
        <v>2003</v>
      </c>
      <c r="B93" s="22">
        <v>8</v>
      </c>
      <c r="C93" s="25">
        <v>40391</v>
      </c>
      <c r="D93" s="10">
        <v>3.7066567563107</v>
      </c>
      <c r="E93" s="26">
        <v>-50</v>
      </c>
      <c r="F93" s="19">
        <v>0.121870967741935</v>
      </c>
      <c r="G93" s="10">
        <v>-27.366425012477976</v>
      </c>
      <c r="H93" s="10">
        <v>-21.586558883731406</v>
      </c>
      <c r="I93" s="10">
        <f t="shared" si="1"/>
        <v>-1.1688870715325521</v>
      </c>
      <c r="J93" s="20"/>
    </row>
    <row r="94" spans="1:10">
      <c r="A94" s="9">
        <v>2003</v>
      </c>
      <c r="B94" s="22">
        <v>9</v>
      </c>
      <c r="C94" s="25">
        <v>40422</v>
      </c>
      <c r="D94" s="10">
        <v>4.20870606111301</v>
      </c>
      <c r="E94" s="26">
        <v>-63</v>
      </c>
      <c r="F94" s="19">
        <v>6.9433333333333305E-2</v>
      </c>
      <c r="G94" s="10">
        <v>-41.449254015458962</v>
      </c>
      <c r="H94" s="10">
        <v>-21.582820862872783</v>
      </c>
      <c r="I94" s="10">
        <f t="shared" si="1"/>
        <v>-3.7358455001591295E-2</v>
      </c>
      <c r="J94" s="20"/>
    </row>
    <row r="95" spans="1:10">
      <c r="A95" s="9">
        <v>2003</v>
      </c>
      <c r="B95" s="22">
        <v>10</v>
      </c>
      <c r="C95" s="25">
        <v>40452</v>
      </c>
      <c r="D95" s="10">
        <v>5.1412717821960596</v>
      </c>
      <c r="E95" s="26">
        <v>-74</v>
      </c>
      <c r="F95" s="19">
        <v>5.7225806451612897E-2</v>
      </c>
      <c r="G95" s="10">
        <v>-39.819854320680463</v>
      </c>
      <c r="H95" s="10">
        <v>-21.224145863661434</v>
      </c>
      <c r="I95" s="10">
        <f t="shared" si="1"/>
        <v>-13.013225622109715</v>
      </c>
      <c r="J95" s="20"/>
    </row>
    <row r="96" spans="1:10">
      <c r="A96" s="9">
        <v>2003</v>
      </c>
      <c r="B96" s="22">
        <v>11</v>
      </c>
      <c r="C96" s="25">
        <v>40483</v>
      </c>
      <c r="D96" s="10">
        <v>4.7693172504483403</v>
      </c>
      <c r="E96" s="26">
        <v>-44</v>
      </c>
      <c r="F96" s="19">
        <v>9.0866666666666707E-2</v>
      </c>
      <c r="G96" s="10">
        <v>-14.98935970712148</v>
      </c>
      <c r="H96" s="10">
        <v>-12.054682905836765</v>
      </c>
      <c r="I96" s="10">
        <f t="shared" si="1"/>
        <v>-17.04682405370842</v>
      </c>
      <c r="J96" s="20"/>
    </row>
    <row r="97" spans="1:10">
      <c r="A97" s="9">
        <v>2003</v>
      </c>
      <c r="B97" s="22">
        <v>12</v>
      </c>
      <c r="C97" s="25">
        <v>40513</v>
      </c>
      <c r="D97" s="10">
        <v>5.0603404119709401</v>
      </c>
      <c r="E97" s="26">
        <v>0</v>
      </c>
      <c r="F97" s="19">
        <v>0.12677419354838701</v>
      </c>
      <c r="G97" s="10">
        <v>14.505870058099532</v>
      </c>
      <c r="H97" s="10">
        <v>26.440776441570932</v>
      </c>
      <c r="I97" s="10">
        <f t="shared" si="1"/>
        <v>-41.07342069321885</v>
      </c>
      <c r="J97" s="20"/>
    </row>
    <row r="98" spans="1:10">
      <c r="A98" s="9">
        <v>2003</v>
      </c>
      <c r="B98" s="22">
        <v>1</v>
      </c>
      <c r="C98" s="25">
        <v>40544</v>
      </c>
      <c r="D98" s="10">
        <v>7.51809833933393</v>
      </c>
      <c r="E98" s="26" t="s">
        <v>3</v>
      </c>
      <c r="F98" s="19">
        <v>0.15161290322580601</v>
      </c>
      <c r="G98" s="10">
        <v>40.728156551789539</v>
      </c>
      <c r="H98" s="10">
        <v>56.539524415298928</v>
      </c>
      <c r="I98" s="26" t="s">
        <v>3</v>
      </c>
      <c r="J98" s="20"/>
    </row>
    <row r="99" spans="1:10">
      <c r="A99" s="9">
        <v>2003</v>
      </c>
      <c r="B99" s="22">
        <v>2</v>
      </c>
      <c r="C99" s="25">
        <v>40575</v>
      </c>
      <c r="D99" s="10">
        <v>6.1672727015016697</v>
      </c>
      <c r="E99" s="26">
        <v>79</v>
      </c>
      <c r="F99" s="19">
        <v>0.160357142857143</v>
      </c>
      <c r="G99" s="10">
        <v>56.973775720777553</v>
      </c>
      <c r="H99" s="10">
        <v>60.06488754585753</v>
      </c>
      <c r="I99" s="10">
        <f t="shared" si="1"/>
        <v>-38.199020409492221</v>
      </c>
      <c r="J99" s="20"/>
    </row>
    <row r="100" spans="1:10">
      <c r="A100" s="9">
        <v>2003</v>
      </c>
      <c r="B100" s="22">
        <v>3</v>
      </c>
      <c r="C100" s="25">
        <v>40603</v>
      </c>
      <c r="D100" s="10">
        <v>9.6563903315977502</v>
      </c>
      <c r="E100" s="26">
        <v>110</v>
      </c>
      <c r="F100" s="19">
        <v>0.173548387096774</v>
      </c>
      <c r="G100" s="10">
        <v>82.520465756526562</v>
      </c>
      <c r="H100" s="10">
        <v>61.23002821595874</v>
      </c>
      <c r="I100" s="10">
        <f t="shared" si="1"/>
        <v>-33.924042359582074</v>
      </c>
      <c r="J100" s="20"/>
    </row>
    <row r="101" spans="1:10">
      <c r="A101" s="9">
        <v>2003</v>
      </c>
      <c r="B101" s="22">
        <v>4</v>
      </c>
      <c r="C101" s="25">
        <v>40634</v>
      </c>
      <c r="D101" s="10">
        <v>17.4902446790426</v>
      </c>
      <c r="E101" s="26">
        <v>141</v>
      </c>
      <c r="F101" s="19">
        <v>0.20066666666666699</v>
      </c>
      <c r="G101" s="10">
        <v>107.92071007199206</v>
      </c>
      <c r="H101" s="10">
        <v>51.742828208141631</v>
      </c>
      <c r="I101" s="10">
        <f t="shared" si="1"/>
        <v>-18.864204946800371</v>
      </c>
      <c r="J101" s="20"/>
    </row>
    <row r="102" spans="1:10">
      <c r="A102" s="9">
        <v>2003</v>
      </c>
      <c r="B102" s="22">
        <v>5</v>
      </c>
      <c r="C102" s="25">
        <v>40664</v>
      </c>
      <c r="D102" s="10">
        <v>22.1751954416841</v>
      </c>
      <c r="E102" s="26">
        <v>168</v>
      </c>
      <c r="F102" s="19">
        <v>0.21677419354838701</v>
      </c>
      <c r="G102" s="10">
        <v>117.62339568421152</v>
      </c>
      <c r="H102" s="10">
        <v>15.050561627122136</v>
      </c>
      <c r="I102" s="10">
        <f t="shared" si="1"/>
        <v>35.109268495117959</v>
      </c>
      <c r="J102" s="20"/>
    </row>
    <row r="103" spans="1:10">
      <c r="A103" s="9">
        <v>2003</v>
      </c>
      <c r="B103" s="22">
        <v>6</v>
      </c>
      <c r="C103" s="25">
        <v>40695</v>
      </c>
      <c r="D103" s="10">
        <v>19.254521069009702</v>
      </c>
      <c r="E103" s="26" t="s">
        <v>3</v>
      </c>
      <c r="F103" s="19">
        <v>0.22</v>
      </c>
      <c r="G103" s="10">
        <v>104.28733796385052</v>
      </c>
      <c r="H103" s="10">
        <v>-15.974208793513235</v>
      </c>
      <c r="I103" s="26" t="s">
        <v>3</v>
      </c>
      <c r="J103" s="20"/>
    </row>
    <row r="104" spans="1:10">
      <c r="A104" s="9">
        <v>2003</v>
      </c>
      <c r="B104" s="22">
        <v>7</v>
      </c>
      <c r="C104" s="25">
        <v>40725</v>
      </c>
      <c r="D104" s="10">
        <v>8.1016561141150891</v>
      </c>
      <c r="E104" s="26">
        <v>81</v>
      </c>
      <c r="F104" s="19">
        <v>0.22967741935483901</v>
      </c>
      <c r="G104" s="10">
        <v>43.047982355581524</v>
      </c>
      <c r="H104" s="10">
        <v>-21.476934752325541</v>
      </c>
      <c r="I104" s="10">
        <f t="shared" si="1"/>
        <v>59.199274977389173</v>
      </c>
      <c r="J104" s="20"/>
    </row>
    <row r="105" spans="1:10">
      <c r="A105" s="9">
        <v>2003</v>
      </c>
      <c r="B105" s="22">
        <v>8</v>
      </c>
      <c r="C105" s="25">
        <v>40756</v>
      </c>
      <c r="D105" s="10">
        <v>5.6311195493481296</v>
      </c>
      <c r="E105" s="26">
        <v>25</v>
      </c>
      <c r="F105" s="19">
        <v>0.20580645161290301</v>
      </c>
      <c r="G105" s="10">
        <v>-0.66251111189097855</v>
      </c>
      <c r="H105" s="10">
        <v>-21.587049566606488</v>
      </c>
      <c r="I105" s="10">
        <f t="shared" si="1"/>
        <v>47.043754226884559</v>
      </c>
      <c r="J105" s="20"/>
    </row>
    <row r="106" spans="1:10">
      <c r="A106" s="9">
        <v>2003</v>
      </c>
      <c r="B106" s="22">
        <v>9</v>
      </c>
      <c r="C106" s="25">
        <v>40787</v>
      </c>
      <c r="D106" s="10">
        <v>6.4511508184543196</v>
      </c>
      <c r="E106" s="26">
        <v>-45</v>
      </c>
      <c r="F106" s="19">
        <v>0.13400000000000001</v>
      </c>
      <c r="G106" s="10">
        <v>-25.710441816113473</v>
      </c>
      <c r="H106" s="10">
        <v>-21.584374913823552</v>
      </c>
      <c r="I106" s="10">
        <f t="shared" si="1"/>
        <v>2.1608167299370251</v>
      </c>
      <c r="J106" s="20"/>
    </row>
    <row r="107" spans="1:10">
      <c r="A107" s="9">
        <v>2003</v>
      </c>
      <c r="B107" s="22">
        <v>10</v>
      </c>
      <c r="C107" s="25">
        <v>40817</v>
      </c>
      <c r="D107" s="10">
        <v>8.3742670453997192</v>
      </c>
      <c r="E107" s="26">
        <v>-14</v>
      </c>
      <c r="F107" s="19">
        <v>9.3612903225806496E-2</v>
      </c>
      <c r="G107" s="10">
        <v>-13.273425744016976</v>
      </c>
      <c r="H107" s="10">
        <v>-21.478493085216297</v>
      </c>
      <c r="I107" s="10">
        <f t="shared" si="1"/>
        <v>20.658305926007465</v>
      </c>
      <c r="J107" s="20"/>
    </row>
    <row r="108" spans="1:10">
      <c r="A108" s="9">
        <v>2003</v>
      </c>
      <c r="B108" s="22">
        <v>11</v>
      </c>
      <c r="C108" s="25">
        <v>40848</v>
      </c>
      <c r="D108" s="10">
        <v>7.1189376763390504</v>
      </c>
      <c r="E108" s="26">
        <v>-17</v>
      </c>
      <c r="F108" s="19">
        <v>0.105233333333333</v>
      </c>
      <c r="G108" s="10">
        <v>-8.0623489678304736</v>
      </c>
      <c r="H108" s="10">
        <v>-13.731719924402256</v>
      </c>
      <c r="I108" s="10">
        <f t="shared" si="1"/>
        <v>4.6888355588993953</v>
      </c>
      <c r="J108" s="20"/>
    </row>
    <row r="109" spans="1:10">
      <c r="A109" s="9">
        <v>2003</v>
      </c>
      <c r="B109" s="22">
        <v>12</v>
      </c>
      <c r="C109" s="25">
        <v>40878</v>
      </c>
      <c r="D109" s="10">
        <v>6.8536091943276398</v>
      </c>
      <c r="E109" s="26">
        <v>2</v>
      </c>
      <c r="F109" s="19">
        <v>0.12290322580645199</v>
      </c>
      <c r="G109" s="10">
        <v>-4.1899520660284679</v>
      </c>
      <c r="H109" s="10">
        <v>-3.9835940146648667</v>
      </c>
      <c r="I109" s="10">
        <f t="shared" si="1"/>
        <v>10.050642854886883</v>
      </c>
      <c r="J109" s="20"/>
    </row>
    <row r="110" spans="1:10">
      <c r="A110" s="9">
        <v>2003</v>
      </c>
      <c r="B110" s="22">
        <v>1</v>
      </c>
      <c r="C110" s="25">
        <v>40909</v>
      </c>
      <c r="D110" s="10">
        <v>6.7045250912813596</v>
      </c>
      <c r="E110" s="26">
        <v>28</v>
      </c>
      <c r="F110" s="19">
        <v>0.14064516129032301</v>
      </c>
      <c r="G110" s="10">
        <v>10.58347654184152</v>
      </c>
      <c r="H110" s="10">
        <v>15.268428280715838</v>
      </c>
      <c r="I110" s="10">
        <f t="shared" si="1"/>
        <v>2.007450016152319</v>
      </c>
      <c r="J110" s="20"/>
    </row>
    <row r="111" spans="1:10">
      <c r="A111" s="9">
        <v>2003</v>
      </c>
      <c r="B111" s="22">
        <v>2</v>
      </c>
      <c r="C111" s="25">
        <v>40940</v>
      </c>
      <c r="D111" s="10">
        <v>5.8171655175736303</v>
      </c>
      <c r="E111" s="26">
        <v>76</v>
      </c>
      <c r="F111" s="19">
        <v>0.17103448275862099</v>
      </c>
      <c r="G111" s="10">
        <v>32.855637809263527</v>
      </c>
      <c r="H111" s="10">
        <v>32.982294745595738</v>
      </c>
      <c r="I111" s="10">
        <f t="shared" si="1"/>
        <v>9.9910329623821212</v>
      </c>
      <c r="J111" s="20"/>
    </row>
    <row r="112" spans="1:10">
      <c r="A112" s="9">
        <v>2003</v>
      </c>
      <c r="B112" s="22">
        <v>3</v>
      </c>
      <c r="C112" s="25">
        <v>40969</v>
      </c>
      <c r="D112" s="10">
        <v>9.4135962209223703</v>
      </c>
      <c r="E112" s="26">
        <v>78</v>
      </c>
      <c r="F112" s="19">
        <v>0.200967741935484</v>
      </c>
      <c r="G112" s="10">
        <v>49.723174539500008</v>
      </c>
      <c r="H112" s="10">
        <v>27.019776476324132</v>
      </c>
      <c r="I112" s="10">
        <f t="shared" si="1"/>
        <v>1.0560812422403743</v>
      </c>
      <c r="J112" s="20"/>
    </row>
    <row r="113" spans="1:10">
      <c r="A113" s="9">
        <v>2003</v>
      </c>
      <c r="B113" s="22">
        <v>4</v>
      </c>
      <c r="C113" s="25">
        <v>41000</v>
      </c>
      <c r="D113" s="10">
        <v>13.153752243889899</v>
      </c>
      <c r="E113" s="26">
        <v>136</v>
      </c>
      <c r="F113" s="19">
        <v>0.219</v>
      </c>
      <c r="G113" s="10">
        <v>61.803905375096519</v>
      </c>
      <c r="H113" s="10">
        <v>-4.347571791215266</v>
      </c>
      <c r="I113" s="10">
        <f t="shared" si="1"/>
        <v>78.32466641611876</v>
      </c>
      <c r="J113" s="20"/>
    </row>
    <row r="114" spans="1:10">
      <c r="A114" s="9">
        <v>2003</v>
      </c>
      <c r="B114" s="22">
        <v>5</v>
      </c>
      <c r="C114" s="25">
        <v>41030</v>
      </c>
      <c r="D114" s="10">
        <v>10.7340554193323</v>
      </c>
      <c r="E114" s="26" t="s">
        <v>3</v>
      </c>
      <c r="F114" s="19">
        <v>0.211612903225807</v>
      </c>
      <c r="G114" s="10">
        <v>49.825093594485054</v>
      </c>
      <c r="H114" s="10">
        <v>-19.741601428827437</v>
      </c>
      <c r="I114" s="26" t="s">
        <v>3</v>
      </c>
      <c r="J114" s="20"/>
    </row>
    <row r="115" spans="1:10">
      <c r="A115" s="9">
        <v>2003</v>
      </c>
      <c r="B115" s="22">
        <v>6</v>
      </c>
      <c r="C115" s="25">
        <v>41061</v>
      </c>
      <c r="D115" s="10">
        <v>6.2697766101399504</v>
      </c>
      <c r="E115" s="26">
        <v>87</v>
      </c>
      <c r="F115" s="19">
        <v>0.16266666666666699</v>
      </c>
      <c r="G115" s="10">
        <v>20.179569847676532</v>
      </c>
      <c r="H115" s="10">
        <v>-21.56057919734528</v>
      </c>
      <c r="I115" s="10">
        <f t="shared" si="1"/>
        <v>88.218342683002078</v>
      </c>
      <c r="J115" s="20"/>
    </row>
    <row r="116" spans="1:10">
      <c r="A116" s="9">
        <v>2003</v>
      </c>
      <c r="B116" s="22">
        <v>7</v>
      </c>
      <c r="C116" s="25">
        <v>41091</v>
      </c>
      <c r="D116" s="10">
        <v>4.3362176257461398</v>
      </c>
      <c r="E116" s="26">
        <v>4</v>
      </c>
      <c r="F116" s="19">
        <v>8.4451612903225795E-2</v>
      </c>
      <c r="G116" s="10">
        <v>-19.982750059758956</v>
      </c>
      <c r="H116" s="10">
        <v>-21.587790307347515</v>
      </c>
      <c r="I116" s="10">
        <f t="shared" si="1"/>
        <v>45.486088754203244</v>
      </c>
      <c r="J116" s="20"/>
    </row>
    <row r="117" spans="1:10">
      <c r="A117" s="9">
        <v>2003</v>
      </c>
      <c r="B117" s="22">
        <v>8</v>
      </c>
      <c r="C117" s="25">
        <v>41122</v>
      </c>
      <c r="D117" s="10">
        <v>3.8659637692801598</v>
      </c>
      <c r="E117" s="26">
        <v>-30</v>
      </c>
      <c r="F117" s="19">
        <v>4.6838709677419398E-2</v>
      </c>
      <c r="G117" s="10">
        <v>-48.861073084932968</v>
      </c>
      <c r="H117" s="10">
        <v>-21.587256105957195</v>
      </c>
      <c r="I117" s="10">
        <f t="shared" si="1"/>
        <v>40.401490481212747</v>
      </c>
      <c r="J117" s="20"/>
    </row>
    <row r="118" spans="1:10">
      <c r="A118" s="9">
        <v>2003</v>
      </c>
      <c r="B118" s="22">
        <v>9</v>
      </c>
      <c r="C118" s="25">
        <v>41153</v>
      </c>
      <c r="D118" s="10">
        <v>4.2251946255052202</v>
      </c>
      <c r="E118" s="26">
        <v>-56</v>
      </c>
      <c r="F118" s="19">
        <v>2.2599999999999999E-2</v>
      </c>
      <c r="G118" s="10">
        <v>-64.163669199232459</v>
      </c>
      <c r="H118" s="10">
        <v>-21.586364728641165</v>
      </c>
      <c r="I118" s="10">
        <f t="shared" si="1"/>
        <v>29.727433927873626</v>
      </c>
      <c r="J118" s="20"/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H125"/>
  <sheetViews>
    <sheetView tabSelected="1" workbookViewId="0">
      <selection activeCell="C1" sqref="C1:C1048576"/>
    </sheetView>
  </sheetViews>
  <sheetFormatPr defaultColWidth="8.85546875" defaultRowHeight="15"/>
  <cols>
    <col min="1" max="1" width="8.42578125" style="60" bestFit="1" customWidth="1"/>
    <col min="2" max="2" width="6.28515625" style="60" bestFit="1" customWidth="1"/>
    <col min="3" max="3" width="9" style="60" bestFit="1" customWidth="1"/>
    <col min="4" max="4" width="10.85546875" style="60" customWidth="1"/>
    <col min="5" max="5" width="8.42578125" style="60" customWidth="1"/>
    <col min="6" max="6" width="8.5703125" style="60" customWidth="1"/>
    <col min="7" max="7" width="9.7109375" style="60" customWidth="1"/>
    <col min="8" max="8" width="8.28515625" style="60" customWidth="1"/>
    <col min="9" max="16384" width="8.85546875" style="60"/>
  </cols>
  <sheetData>
    <row r="1" spans="1:8" ht="30">
      <c r="A1" s="57" t="s">
        <v>25</v>
      </c>
      <c r="B1" s="55" t="s">
        <v>79</v>
      </c>
      <c r="C1" s="55" t="s">
        <v>80</v>
      </c>
      <c r="D1" s="55" t="s">
        <v>81</v>
      </c>
      <c r="E1" s="55" t="s">
        <v>82</v>
      </c>
      <c r="F1" s="55" t="s">
        <v>83</v>
      </c>
      <c r="G1" s="55" t="s">
        <v>84</v>
      </c>
      <c r="H1" s="55" t="s">
        <v>85</v>
      </c>
    </row>
    <row r="2" spans="1:8">
      <c r="A2" s="61">
        <v>37895</v>
      </c>
      <c r="B2" s="59">
        <v>4.4767826371897801</v>
      </c>
      <c r="C2" s="62">
        <v>-131</v>
      </c>
      <c r="D2" s="59">
        <v>-10.4416103942104</v>
      </c>
      <c r="E2" s="59">
        <v>-96.429779308148582</v>
      </c>
      <c r="F2" s="59">
        <v>-85.855194963167975</v>
      </c>
      <c r="G2" s="59">
        <v>-34.578572304754644</v>
      </c>
      <c r="H2" s="63">
        <v>-0.12462233786698138</v>
      </c>
    </row>
    <row r="3" spans="1:8">
      <c r="A3" s="61">
        <v>37926</v>
      </c>
      <c r="B3" s="59">
        <v>4.3653474228390596</v>
      </c>
      <c r="C3" s="62">
        <v>-110</v>
      </c>
      <c r="D3" s="59">
        <v>-2.9612238202369205</v>
      </c>
      <c r="E3" s="59">
        <v>-84.336665195872101</v>
      </c>
      <c r="F3" s="59">
        <v>-81.242467424864969</v>
      </c>
      <c r="G3" s="59">
        <v>-25.698701470794564</v>
      </c>
      <c r="H3" s="63">
        <v>-9.7607284103540484E-2</v>
      </c>
    </row>
    <row r="4" spans="1:8">
      <c r="A4" s="61">
        <v>37956</v>
      </c>
      <c r="B4" s="59">
        <v>4.4341871791765497</v>
      </c>
      <c r="C4" s="62">
        <v>-59</v>
      </c>
      <c r="D4" s="59">
        <v>1.4475133316167899E-2</v>
      </c>
      <c r="E4" s="59">
        <v>-56.272285648263519</v>
      </c>
      <c r="F4" s="59">
        <v>-56.15378683080948</v>
      </c>
      <c r="G4" s="59">
        <v>-2.7941014485106734</v>
      </c>
      <c r="H4" s="63">
        <v>-6.6586853996013579E-2</v>
      </c>
    </row>
    <row r="5" spans="1:8">
      <c r="A5" s="61">
        <v>37987</v>
      </c>
      <c r="B5" s="59">
        <v>4.3106603509382104</v>
      </c>
      <c r="C5" s="62">
        <v>18</v>
      </c>
      <c r="D5" s="59">
        <v>9.0120371794280913</v>
      </c>
      <c r="E5" s="59">
        <v>-30.660202935375594</v>
      </c>
      <c r="F5" s="59">
        <v>-39.539266164033478</v>
      </c>
      <c r="G5" s="59">
        <v>48.564557774085273</v>
      </c>
      <c r="H5" s="63">
        <v>-3.7328789479884578E-2</v>
      </c>
    </row>
    <row r="6" spans="1:8">
      <c r="A6" s="61">
        <v>38018</v>
      </c>
      <c r="B6" s="59">
        <v>4.6706606735015797</v>
      </c>
      <c r="C6" s="62">
        <v>44</v>
      </c>
      <c r="D6" s="59">
        <v>-1.2391934568279339</v>
      </c>
      <c r="E6" s="59">
        <v>-24.755295646024621</v>
      </c>
      <c r="F6" s="59">
        <v>-23.38312823842648</v>
      </c>
      <c r="G6" s="59">
        <v>68.631157714990138</v>
      </c>
      <c r="H6" s="63">
        <v>-8.8360197357241765E-3</v>
      </c>
    </row>
    <row r="7" spans="1:8">
      <c r="A7" s="61">
        <v>38047</v>
      </c>
      <c r="B7" s="59">
        <v>6.5937769004469802</v>
      </c>
      <c r="C7" s="62">
        <v>66</v>
      </c>
      <c r="D7" s="59">
        <v>7.1732013113279862</v>
      </c>
      <c r="E7" s="59">
        <v>12.74745054034382</v>
      </c>
      <c r="F7" s="59">
        <v>5.7072231797860411</v>
      </c>
      <c r="G7" s="59">
        <v>53.096743008043276</v>
      </c>
      <c r="H7" s="63">
        <v>2.2832500842695808E-2</v>
      </c>
    </row>
    <row r="8" spans="1:8">
      <c r="A8" s="61">
        <v>38078</v>
      </c>
      <c r="B8" s="59">
        <v>4.9506914587627104</v>
      </c>
      <c r="C8" s="62">
        <v>29</v>
      </c>
      <c r="D8" s="59">
        <v>9.2949061019114705</v>
      </c>
      <c r="E8" s="59">
        <v>24.551442162995308</v>
      </c>
      <c r="F8" s="59">
        <v>15.389510011854043</v>
      </c>
      <c r="G8" s="59">
        <v>4.275891170338026</v>
      </c>
      <c r="H8" s="63">
        <v>3.9692715896459813E-2</v>
      </c>
    </row>
    <row r="9" spans="1:8">
      <c r="A9" s="61">
        <v>38108</v>
      </c>
      <c r="B9" s="59">
        <v>5.5757454539309403</v>
      </c>
      <c r="C9" s="62">
        <v>26</v>
      </c>
      <c r="D9" s="59">
        <v>43.722606659206846</v>
      </c>
      <c r="E9" s="59">
        <v>47.02002788176118</v>
      </c>
      <c r="F9" s="59">
        <v>3.4303951733245412</v>
      </c>
      <c r="G9" s="59">
        <v>-21.162931107567637</v>
      </c>
      <c r="H9" s="63">
        <v>9.9292750362448279E-3</v>
      </c>
    </row>
    <row r="10" spans="1:8">
      <c r="A10" s="61">
        <v>38139</v>
      </c>
      <c r="B10" s="59">
        <v>4.7775615326444401</v>
      </c>
      <c r="C10" s="62">
        <v>31</v>
      </c>
      <c r="D10" s="59">
        <v>74.512366936247346</v>
      </c>
      <c r="E10" s="59">
        <v>62.377153319496685</v>
      </c>
      <c r="F10" s="59">
        <v>-12.002239665980454</v>
      </c>
      <c r="G10" s="59">
        <v>-31.50145331949669</v>
      </c>
      <c r="H10" s="63">
        <v>-8.6739507702071894E-3</v>
      </c>
    </row>
    <row r="11" spans="1:8">
      <c r="A11" s="61">
        <v>38169</v>
      </c>
      <c r="B11" s="59">
        <v>3.42765650632409</v>
      </c>
      <c r="C11" s="62">
        <v>-40</v>
      </c>
      <c r="D11" s="59">
        <v>38.121481984526852</v>
      </c>
      <c r="E11" s="59">
        <v>-5.4466027399258081</v>
      </c>
      <c r="F11" s="59">
        <v>-43.435110773682453</v>
      </c>
      <c r="G11" s="59">
        <v>-34.624687582654836</v>
      </c>
      <c r="H11" s="63">
        <v>-6.1683628189561981E-2</v>
      </c>
    </row>
    <row r="12" spans="1:8">
      <c r="A12" s="61">
        <v>38200</v>
      </c>
      <c r="B12" s="59">
        <v>3.7164537116537399</v>
      </c>
      <c r="C12" s="62">
        <v>-100</v>
      </c>
      <c r="D12" s="59">
        <v>0.23874131022298428</v>
      </c>
      <c r="E12" s="59">
        <v>-65.400337950311695</v>
      </c>
      <c r="F12" s="59">
        <v>-65.506105309764479</v>
      </c>
      <c r="G12" s="59">
        <v>-34.624178178720562</v>
      </c>
      <c r="H12" s="63">
        <v>-0.10845782173794909</v>
      </c>
    </row>
    <row r="13" spans="1:8">
      <c r="A13" s="61">
        <v>38231</v>
      </c>
      <c r="B13" s="59">
        <v>3.85378971257057</v>
      </c>
      <c r="C13" s="62">
        <v>-81</v>
      </c>
      <c r="D13" s="59">
        <v>21.684637843413221</v>
      </c>
      <c r="E13" s="59">
        <v>-46.391395970601955</v>
      </c>
      <c r="F13" s="59">
        <v>-67.943059863244969</v>
      </c>
      <c r="G13" s="59">
        <v>-34.615214029398039</v>
      </c>
      <c r="H13" s="63">
        <v>-0.12636395077020718</v>
      </c>
    </row>
    <row r="14" spans="1:8">
      <c r="A14" s="61">
        <v>38261</v>
      </c>
      <c r="B14" s="59">
        <v>4.4512253623818401</v>
      </c>
      <c r="C14" s="62">
        <v>-80</v>
      </c>
      <c r="D14" s="59">
        <v>14.93704924428458</v>
      </c>
      <c r="E14" s="59">
        <v>-46.746128682671085</v>
      </c>
      <c r="F14" s="59">
        <v>-61.550203976185458</v>
      </c>
      <c r="G14" s="59">
        <v>-33.270258414103111</v>
      </c>
      <c r="H14" s="63">
        <v>-0.11658685399601358</v>
      </c>
    </row>
    <row r="15" spans="1:8">
      <c r="A15" s="61">
        <v>38292</v>
      </c>
      <c r="B15" s="59">
        <v>4.23756104879938</v>
      </c>
      <c r="C15" s="62">
        <v>-53</v>
      </c>
      <c r="D15" s="59">
        <v>7.7200753525856172</v>
      </c>
      <c r="E15" s="59">
        <v>-24.258122600559055</v>
      </c>
      <c r="F15" s="59">
        <v>-31.845224002374465</v>
      </c>
      <c r="G15" s="59">
        <v>-28.792977399440943</v>
      </c>
      <c r="H15" s="63">
        <v>-8.1873950770207177E-2</v>
      </c>
    </row>
    <row r="16" spans="1:8">
      <c r="A16" s="61">
        <v>38322</v>
      </c>
      <c r="B16" s="59">
        <v>4.2851030761302704</v>
      </c>
      <c r="C16" s="62">
        <v>-37</v>
      </c>
      <c r="D16" s="59">
        <v>-7.5718059517729799</v>
      </c>
      <c r="E16" s="59">
        <v>-24.433747394147652</v>
      </c>
      <c r="F16" s="59">
        <v>-16.728967491604465</v>
      </c>
      <c r="G16" s="59">
        <v>-12.650897767142673</v>
      </c>
      <c r="H16" s="63">
        <v>-4.8328789479884587E-2</v>
      </c>
    </row>
    <row r="17" spans="1:8">
      <c r="A17" s="61">
        <v>38353</v>
      </c>
      <c r="B17" s="59">
        <v>4.0797929685065402</v>
      </c>
      <c r="C17" s="62">
        <v>18</v>
      </c>
      <c r="D17" s="59">
        <v>3.0810693366065323</v>
      </c>
      <c r="E17" s="59">
        <v>-0.70270305572813641</v>
      </c>
      <c r="F17" s="59">
        <v>-3.6507984415644614</v>
      </c>
      <c r="G17" s="59">
        <v>18.585283700889427</v>
      </c>
      <c r="H17" s="63">
        <v>-1.5554595931497189E-2</v>
      </c>
    </row>
    <row r="18" spans="1:8">
      <c r="A18" s="61">
        <v>38384</v>
      </c>
      <c r="B18" s="59">
        <v>3.63495898214522</v>
      </c>
      <c r="C18" s="62">
        <v>19</v>
      </c>
      <c r="D18" s="59">
        <v>-14.436292340741407</v>
      </c>
      <c r="E18" s="59">
        <v>-6.0515302731850831</v>
      </c>
      <c r="F18" s="59">
        <v>8.5177360183265307</v>
      </c>
      <c r="G18" s="59">
        <v>24.904387416042226</v>
      </c>
      <c r="H18" s="63">
        <v>1.4168906372649809E-2</v>
      </c>
    </row>
    <row r="19" spans="1:8">
      <c r="A19" s="61">
        <v>38412</v>
      </c>
      <c r="B19" s="59">
        <v>4.6216071944347403</v>
      </c>
      <c r="C19" s="62">
        <v>22</v>
      </c>
      <c r="D19" s="59">
        <v>-21.009845808254969</v>
      </c>
      <c r="E19" s="59">
        <v>2.4309610056298503</v>
      </c>
      <c r="F19" s="59">
        <v>23.573780764655027</v>
      </c>
      <c r="G19" s="59">
        <v>19.392587381466925</v>
      </c>
      <c r="H19" s="63">
        <v>4.3477662133018818E-2</v>
      </c>
    </row>
    <row r="20" spans="1:8">
      <c r="A20" s="61">
        <v>38443</v>
      </c>
      <c r="B20" s="59">
        <v>4.4684009502904001</v>
      </c>
      <c r="C20" s="62">
        <v>42</v>
      </c>
      <c r="D20" s="59">
        <v>-6.0731853155689119</v>
      </c>
      <c r="E20" s="59">
        <v>33.667449647969924</v>
      </c>
      <c r="F20" s="59">
        <v>39.873608914309045</v>
      </c>
      <c r="G20" s="59">
        <v>8.1335503520300758</v>
      </c>
      <c r="H20" s="63">
        <v>6.6026049229792827E-2</v>
      </c>
    </row>
    <row r="21" spans="1:8">
      <c r="A21" s="61">
        <v>38473</v>
      </c>
      <c r="B21" s="59">
        <v>8.2549997629626901</v>
      </c>
      <c r="C21" s="62">
        <v>58</v>
      </c>
      <c r="D21" s="59">
        <v>11.574861832054765</v>
      </c>
      <c r="E21" s="59">
        <v>77.120585788065611</v>
      </c>
      <c r="F21" s="59">
        <v>65.678697906781053</v>
      </c>
      <c r="G21" s="59">
        <v>-19.328005142904324</v>
      </c>
      <c r="H21" s="63">
        <v>7.4445404068502807E-2</v>
      </c>
    </row>
    <row r="22" spans="1:8">
      <c r="A22" s="61">
        <v>38504</v>
      </c>
      <c r="B22" s="59">
        <v>4.7404622627619597</v>
      </c>
      <c r="C22" s="62">
        <v>30</v>
      </c>
      <c r="D22" s="59">
        <v>10.325709181376926</v>
      </c>
      <c r="E22" s="59">
        <v>62.775381104457765</v>
      </c>
      <c r="F22" s="59">
        <v>52.58264587385105</v>
      </c>
      <c r="G22" s="59">
        <v>-32.981381104457768</v>
      </c>
      <c r="H22" s="63">
        <v>7.3026049229792805E-2</v>
      </c>
    </row>
    <row r="23" spans="1:8">
      <c r="A23" s="61">
        <v>38534</v>
      </c>
      <c r="B23" s="59">
        <v>3.6103910212008201</v>
      </c>
      <c r="C23" s="62">
        <v>-34</v>
      </c>
      <c r="D23" s="59">
        <v>0.25423288831215984</v>
      </c>
      <c r="E23" s="59">
        <v>0.48198214003998885</v>
      </c>
      <c r="F23" s="59">
        <v>0.36072320249803624</v>
      </c>
      <c r="G23" s="59">
        <v>-34.624562785201277</v>
      </c>
      <c r="H23" s="63">
        <v>9.606694391082804E-3</v>
      </c>
    </row>
    <row r="24" spans="1:8">
      <c r="A24" s="61">
        <v>38565</v>
      </c>
      <c r="B24" s="59">
        <v>3.4702519643373102</v>
      </c>
      <c r="C24" s="62">
        <v>-45</v>
      </c>
      <c r="D24" s="59">
        <v>25.018566567668366</v>
      </c>
      <c r="E24" s="59">
        <v>-10.449449861340803</v>
      </c>
      <c r="F24" s="59">
        <v>-35.335042478238961</v>
      </c>
      <c r="G24" s="59">
        <v>-34.623937235433388</v>
      </c>
      <c r="H24" s="63">
        <v>-5.9586853996013683E-2</v>
      </c>
    </row>
    <row r="25" spans="1:8">
      <c r="A25" s="61">
        <v>38596</v>
      </c>
      <c r="B25" s="59">
        <v>3.78453774212326</v>
      </c>
      <c r="C25" s="62">
        <v>-102</v>
      </c>
      <c r="D25" s="59">
        <v>-15.996324634311371</v>
      </c>
      <c r="E25" s="59">
        <v>-67.409322660408549</v>
      </c>
      <c r="F25" s="59">
        <v>-51.280024075326963</v>
      </c>
      <c r="G25" s="59">
        <v>-34.618510672924792</v>
      </c>
      <c r="H25" s="63">
        <v>-0.10514061743687378</v>
      </c>
    </row>
    <row r="26" spans="1:8">
      <c r="A26" s="61">
        <v>38626</v>
      </c>
      <c r="B26" s="59">
        <v>4.6216071944347403</v>
      </c>
      <c r="C26" s="62">
        <v>-88</v>
      </c>
      <c r="D26" s="59">
        <v>-9.1171494263299309</v>
      </c>
      <c r="E26" s="59">
        <v>-53.942182862478106</v>
      </c>
      <c r="F26" s="59">
        <v>-44.692059485377968</v>
      </c>
      <c r="G26" s="59">
        <v>-34.086301008489642</v>
      </c>
      <c r="H26" s="63">
        <v>-0.10449007980246519</v>
      </c>
    </row>
    <row r="27" spans="1:8">
      <c r="A27" s="61">
        <v>38657</v>
      </c>
      <c r="B27" s="59">
        <v>4.7569508271541698</v>
      </c>
      <c r="C27" s="62">
        <v>-73</v>
      </c>
      <c r="D27" s="59">
        <v>-21.486637044652536</v>
      </c>
      <c r="E27" s="59">
        <v>-48.889617055400706</v>
      </c>
      <c r="F27" s="59">
        <v>-27.270006059977959</v>
      </c>
      <c r="G27" s="59">
        <v>-24.172782944599295</v>
      </c>
      <c r="H27" s="63">
        <v>-7.0573950770207186E-2</v>
      </c>
    </row>
    <row r="28" spans="1:8">
      <c r="A28" s="61">
        <v>38687</v>
      </c>
      <c r="B28" s="59">
        <v>5.4309208966859801</v>
      </c>
      <c r="C28" s="62">
        <v>-7</v>
      </c>
      <c r="D28" s="59">
        <v>-5.2865958854533348</v>
      </c>
      <c r="E28" s="59">
        <v>-12.760952941779504</v>
      </c>
      <c r="F28" s="59">
        <v>-7.3413831055559626</v>
      </c>
      <c r="G28" s="59">
        <v>5.6646948772633756</v>
      </c>
      <c r="H28" s="63">
        <v>-3.6715886254078178E-2</v>
      </c>
    </row>
    <row r="29" spans="1:8">
      <c r="A29" s="61">
        <v>38718</v>
      </c>
      <c r="B29" s="59">
        <v>7.8460833660357503</v>
      </c>
      <c r="C29" s="62">
        <v>41</v>
      </c>
      <c r="D29" s="59">
        <v>-53.343961033681481</v>
      </c>
      <c r="E29" s="59">
        <v>-8.9830356671296627</v>
      </c>
      <c r="F29" s="59">
        <v>44.493899317322018</v>
      </c>
      <c r="G29" s="59">
        <v>49.846261473581279</v>
      </c>
      <c r="H29" s="63">
        <v>3.8002427781798076E-3</v>
      </c>
    </row>
    <row r="30" spans="1:8">
      <c r="A30" s="61">
        <v>38749</v>
      </c>
      <c r="B30" s="59">
        <v>7.7254420365660401</v>
      </c>
      <c r="C30" s="62">
        <v>112</v>
      </c>
      <c r="D30" s="59">
        <v>-26.178562196104664</v>
      </c>
      <c r="E30" s="59">
        <v>32.248501460040174</v>
      </c>
      <c r="F30" s="59">
        <v>58.560037606915046</v>
      </c>
      <c r="G30" s="59">
        <v>79.581498539959824</v>
      </c>
      <c r="H30" s="63">
        <v>3.7026049229792829E-2</v>
      </c>
    </row>
    <row r="31" spans="1:8">
      <c r="A31" s="61">
        <v>38777</v>
      </c>
      <c r="B31" s="59">
        <v>12.2206369039938</v>
      </c>
      <c r="C31" s="62">
        <v>117</v>
      </c>
      <c r="D31" s="59">
        <v>-40.590423487530387</v>
      </c>
      <c r="E31" s="59">
        <v>36.053776043927428</v>
      </c>
      <c r="F31" s="59">
        <v>76.777173482228022</v>
      </c>
      <c r="G31" s="59">
        <v>80.753320730266125</v>
      </c>
      <c r="H31" s="63">
        <v>5.9929275036244817E-2</v>
      </c>
    </row>
    <row r="32" spans="1:8">
      <c r="A32" s="61">
        <v>38808</v>
      </c>
      <c r="B32" s="59">
        <v>23.615746350750701</v>
      </c>
      <c r="C32" s="62">
        <v>136</v>
      </c>
      <c r="D32" s="59">
        <v>-30.501943436748945</v>
      </c>
      <c r="E32" s="59">
        <v>77.479997791985369</v>
      </c>
      <c r="F32" s="59">
        <v>108.11491517950452</v>
      </c>
      <c r="G32" s="59">
        <v>58.307602208014629</v>
      </c>
      <c r="H32" s="63">
        <v>7.9426049229792822E-2</v>
      </c>
    </row>
    <row r="33" spans="1:8">
      <c r="A33" s="61">
        <v>38838</v>
      </c>
      <c r="B33" s="59">
        <v>18.9123833578712</v>
      </c>
      <c r="C33" s="62">
        <v>103</v>
      </c>
      <c r="D33" s="59">
        <v>13.476655495583049</v>
      </c>
      <c r="E33" s="59">
        <v>104.18709741283486</v>
      </c>
      <c r="F33" s="59">
        <v>90.843415868022021</v>
      </c>
      <c r="G33" s="59">
        <v>-1.4074199934800236</v>
      </c>
      <c r="H33" s="63">
        <v>8.7348629874953815E-2</v>
      </c>
    </row>
    <row r="34" spans="1:8">
      <c r="A34" s="61">
        <v>38869</v>
      </c>
      <c r="B34" s="59">
        <v>8.4050456989318505</v>
      </c>
      <c r="C34" s="62">
        <v>64</v>
      </c>
      <c r="D34" s="59">
        <v>42.220540416486159</v>
      </c>
      <c r="E34" s="59">
        <v>96.111234806297489</v>
      </c>
      <c r="F34" s="59">
        <v>54.023668340581537</v>
      </c>
      <c r="G34" s="59">
        <v>-32.326901472964153</v>
      </c>
      <c r="H34" s="63">
        <v>8.2692715896459823E-2</v>
      </c>
    </row>
    <row r="35" spans="1:8">
      <c r="A35" s="61">
        <v>38899</v>
      </c>
      <c r="B35" s="59">
        <v>4.9069967631233302</v>
      </c>
      <c r="C35" s="62">
        <v>0</v>
      </c>
      <c r="D35" s="59">
        <v>32.85960900314209</v>
      </c>
      <c r="E35" s="59">
        <v>34.468140240964921</v>
      </c>
      <c r="F35" s="59">
        <v>1.7415051885930382</v>
      </c>
      <c r="G35" s="59">
        <v>-34.624914434513308</v>
      </c>
      <c r="H35" s="63">
        <v>2.3800242778179825E-2</v>
      </c>
    </row>
    <row r="36" spans="1:8">
      <c r="A36" s="61">
        <v>38930</v>
      </c>
      <c r="B36" s="59">
        <v>4.4980803661963904</v>
      </c>
      <c r="C36" s="62">
        <v>-46</v>
      </c>
      <c r="D36" s="59">
        <v>23.387384293170129</v>
      </c>
      <c r="E36" s="59">
        <v>-11.457076908277031</v>
      </c>
      <c r="F36" s="59">
        <v>-34.711487250676953</v>
      </c>
      <c r="G36" s="59">
        <v>-34.623761801400391</v>
      </c>
      <c r="H36" s="63">
        <v>-5.2135241092787776E-2</v>
      </c>
    </row>
    <row r="37" spans="1:8">
      <c r="A37" s="61">
        <v>38961</v>
      </c>
      <c r="B37" s="59">
        <v>4.5879430421339702</v>
      </c>
      <c r="C37" s="62">
        <v>-69</v>
      </c>
      <c r="D37" s="59">
        <v>12.337747148355319</v>
      </c>
      <c r="E37" s="59">
        <v>-34.430158597919345</v>
      </c>
      <c r="F37" s="59">
        <v>-46.634931795504457</v>
      </c>
      <c r="G37" s="59">
        <v>-34.609541402080652</v>
      </c>
      <c r="H37" s="63">
        <v>-9.3273950770207184E-2</v>
      </c>
    </row>
    <row r="38" spans="1:8">
      <c r="A38" s="61">
        <v>38991</v>
      </c>
      <c r="B38" s="59">
        <v>4.9410731295339101</v>
      </c>
      <c r="C38" s="62">
        <v>-67</v>
      </c>
      <c r="D38" s="59">
        <v>2.8442599161424624</v>
      </c>
      <c r="E38" s="59">
        <v>-33.203912022356221</v>
      </c>
      <c r="F38" s="59">
        <v>-35.915197987728476</v>
      </c>
      <c r="G38" s="59">
        <v>-33.842023461514742</v>
      </c>
      <c r="H38" s="63">
        <v>-8.7038466899239386E-2</v>
      </c>
    </row>
    <row r="39" spans="1:8">
      <c r="A39" s="61">
        <v>39022</v>
      </c>
      <c r="B39" s="59">
        <v>4.6085537476242298</v>
      </c>
      <c r="C39" s="62">
        <v>-30</v>
      </c>
      <c r="D39" s="59">
        <v>19.214157064988797</v>
      </c>
      <c r="E39" s="59">
        <v>-1.8691874154463903</v>
      </c>
      <c r="F39" s="59">
        <v>-20.95037052966498</v>
      </c>
      <c r="G39" s="59">
        <v>-28.220045917886942</v>
      </c>
      <c r="H39" s="63">
        <v>-4.374061743687388E-2</v>
      </c>
    </row>
    <row r="40" spans="1:8">
      <c r="A40" s="61">
        <v>39052</v>
      </c>
      <c r="B40" s="59">
        <v>5.2222031524211898</v>
      </c>
      <c r="C40" s="62">
        <v>-14</v>
      </c>
      <c r="D40" s="59">
        <v>-10.157963770096167</v>
      </c>
      <c r="E40" s="59">
        <v>-12.740050733811337</v>
      </c>
      <c r="F40" s="59">
        <v>-2.449113012944963</v>
      </c>
      <c r="G40" s="59">
        <v>-1.3902718468338247</v>
      </c>
      <c r="H40" s="63">
        <v>-2.6513701250461819E-3</v>
      </c>
    </row>
    <row r="41" spans="1:8">
      <c r="A41" s="61">
        <v>39083</v>
      </c>
      <c r="B41" s="59">
        <v>5.3372108890568901</v>
      </c>
      <c r="C41" s="62">
        <v>31</v>
      </c>
      <c r="D41" s="59">
        <v>-22.496067271357674</v>
      </c>
      <c r="E41" s="59">
        <v>-10.521750156624847</v>
      </c>
      <c r="F41" s="59">
        <v>12.107291065503034</v>
      </c>
      <c r="G41" s="59">
        <v>41.365298543721622</v>
      </c>
      <c r="H41" s="63">
        <v>2.3477662133018828E-2</v>
      </c>
    </row>
    <row r="42" spans="1:8">
      <c r="A42" s="61">
        <v>39114</v>
      </c>
      <c r="B42" s="59">
        <v>4.8668745897689396</v>
      </c>
      <c r="C42" s="62">
        <v>58</v>
      </c>
      <c r="D42" s="59">
        <v>-35.636323560270576</v>
      </c>
      <c r="E42" s="59">
        <v>-14.219763580328738</v>
      </c>
      <c r="F42" s="59">
        <v>21.549533930712045</v>
      </c>
      <c r="G42" s="59">
        <v>72.040120723185879</v>
      </c>
      <c r="H42" s="63">
        <v>4.666890637264981E-2</v>
      </c>
    </row>
    <row r="43" spans="1:8">
      <c r="A43" s="61">
        <v>39142</v>
      </c>
      <c r="B43" s="59">
        <v>5.7163104653745798</v>
      </c>
      <c r="C43" s="62">
        <v>57</v>
      </c>
      <c r="D43" s="59">
        <v>-44.404896652181954</v>
      </c>
      <c r="E43" s="59">
        <v>-10.070359233207121</v>
      </c>
      <c r="F43" s="59">
        <v>34.46751136974504</v>
      </c>
      <c r="G43" s="59">
        <v>66.859068910626476</v>
      </c>
      <c r="H43" s="63">
        <v>7.8316371810437824E-2</v>
      </c>
    </row>
    <row r="44" spans="1:8">
      <c r="A44" s="61">
        <v>39173</v>
      </c>
      <c r="B44" s="59">
        <v>4.8847372011938397</v>
      </c>
      <c r="C44" s="62">
        <v>61</v>
      </c>
      <c r="D44" s="59">
        <v>-24.813008986144716</v>
      </c>
      <c r="E44" s="59">
        <v>14.41379037947312</v>
      </c>
      <c r="F44" s="59">
        <v>39.359773316388043</v>
      </c>
      <c r="G44" s="59">
        <v>46.356209620526883</v>
      </c>
      <c r="H44" s="63">
        <v>9.7026049229792827E-2</v>
      </c>
    </row>
    <row r="45" spans="1:8">
      <c r="A45" s="61">
        <v>39203</v>
      </c>
      <c r="B45" s="59">
        <v>5.0986763241828399</v>
      </c>
      <c r="C45" s="62">
        <v>61</v>
      </c>
      <c r="D45" s="59">
        <v>32.117855577799745</v>
      </c>
      <c r="E45" s="59">
        <v>57.148997045538565</v>
      </c>
      <c r="F45" s="59">
        <v>25.164115418509027</v>
      </c>
      <c r="G45" s="59">
        <v>3.6503577931711071</v>
      </c>
      <c r="H45" s="63">
        <v>6.7671210520115821E-2</v>
      </c>
    </row>
    <row r="46" spans="1:8">
      <c r="A46" s="61">
        <v>39234</v>
      </c>
      <c r="B46" s="59">
        <v>3.61676659943247</v>
      </c>
      <c r="C46" s="62">
        <v>32</v>
      </c>
      <c r="D46" s="59">
        <v>60.572084259057505</v>
      </c>
      <c r="E46" s="59">
        <v>57.870701473092339</v>
      </c>
      <c r="F46" s="59">
        <v>-2.5684088351949583</v>
      </c>
      <c r="G46" s="59">
        <v>-26.02303480642567</v>
      </c>
      <c r="H46" s="63">
        <v>1.9359382563125804E-2</v>
      </c>
    </row>
    <row r="47" spans="1:8">
      <c r="A47" s="61">
        <v>39264</v>
      </c>
      <c r="B47" s="59">
        <v>3.6142246124219999</v>
      </c>
      <c r="C47" s="62">
        <v>-49</v>
      </c>
      <c r="D47" s="59">
        <v>26.345925313613918</v>
      </c>
      <c r="E47" s="59">
        <v>-14.455612984842759</v>
      </c>
      <c r="F47" s="59">
        <v>-40.66856434768647</v>
      </c>
      <c r="G47" s="59">
        <v>-34.625064434512083</v>
      </c>
      <c r="H47" s="63">
        <v>-5.2296531415368483E-2</v>
      </c>
    </row>
    <row r="48" spans="1:8">
      <c r="A48" s="61">
        <v>39295</v>
      </c>
      <c r="B48" s="59">
        <v>3.72539875783652</v>
      </c>
      <c r="C48" s="62">
        <v>-70</v>
      </c>
      <c r="D48" s="59">
        <v>26.450628041368731</v>
      </c>
      <c r="E48" s="59">
        <v>-35.401837346408456</v>
      </c>
      <c r="F48" s="59">
        <v>-61.71949143700698</v>
      </c>
      <c r="G48" s="59">
        <v>-34.624252976172187</v>
      </c>
      <c r="H48" s="63">
        <v>-0.10688362818956199</v>
      </c>
    </row>
    <row r="49" spans="1:8">
      <c r="A49" s="61">
        <v>39326</v>
      </c>
      <c r="B49" s="59">
        <v>3.8908889824530499</v>
      </c>
      <c r="C49" s="62">
        <v>-95</v>
      </c>
      <c r="D49" s="59">
        <v>8.7272871029293242</v>
      </c>
      <c r="E49" s="59">
        <v>-60.384833990052357</v>
      </c>
      <c r="F49" s="59">
        <v>-68.979147142211474</v>
      </c>
      <c r="G49" s="59">
        <v>-34.616093543280982</v>
      </c>
      <c r="H49" s="63">
        <v>-0.13204641743687384</v>
      </c>
    </row>
    <row r="50" spans="1:8">
      <c r="A50" s="61">
        <v>39356</v>
      </c>
      <c r="B50" s="59">
        <v>4.6429049234413498</v>
      </c>
      <c r="C50" s="62">
        <v>-108</v>
      </c>
      <c r="D50" s="59">
        <v>-21.847759526756505</v>
      </c>
      <c r="E50" s="59">
        <v>-74.070445273258684</v>
      </c>
      <c r="F50" s="59">
        <v>-52.089711795731972</v>
      </c>
      <c r="G50" s="59">
        <v>-33.94345795254776</v>
      </c>
      <c r="H50" s="63">
        <v>-0.11907072496375558</v>
      </c>
    </row>
    <row r="51" spans="1:8">
      <c r="A51" s="61">
        <v>39387</v>
      </c>
      <c r="B51" s="59">
        <v>4.4395459626040301</v>
      </c>
      <c r="C51" s="62">
        <v>-67</v>
      </c>
      <c r="D51" s="59">
        <v>-1.8782218882918649</v>
      </c>
      <c r="E51" s="59">
        <v>-36.845002231762535</v>
      </c>
      <c r="F51" s="59">
        <v>-34.833806392700467</v>
      </c>
      <c r="G51" s="59">
        <v>-30.202564434904129</v>
      </c>
      <c r="H51" s="63">
        <v>-8.5407284103540482E-2</v>
      </c>
    </row>
    <row r="52" spans="1:8">
      <c r="A52" s="61">
        <v>39417</v>
      </c>
      <c r="B52" s="59">
        <v>4.6088285570307699</v>
      </c>
      <c r="C52" s="62">
        <v>-29</v>
      </c>
      <c r="D52" s="59">
        <v>-4.1772715109107335</v>
      </c>
      <c r="E52" s="59">
        <v>-26.09278563891592</v>
      </c>
      <c r="F52" s="59">
        <v>-21.782540177234978</v>
      </c>
      <c r="G52" s="59">
        <v>-2.9876014578582737</v>
      </c>
      <c r="H52" s="63">
        <v>-5.258685399601358E-2</v>
      </c>
    </row>
    <row r="53" spans="1:8">
      <c r="A53" s="61">
        <v>39448</v>
      </c>
      <c r="B53" s="59">
        <v>4.3234389883421702</v>
      </c>
      <c r="C53" s="62">
        <v>37</v>
      </c>
      <c r="D53" s="59">
        <v>1.3151078935957514</v>
      </c>
      <c r="E53" s="59">
        <v>-10.921605068722414</v>
      </c>
      <c r="F53" s="59">
        <v>-12.103739011547958</v>
      </c>
      <c r="G53" s="59">
        <v>47.812024423561127</v>
      </c>
      <c r="H53" s="63">
        <v>-2.3393305608917184E-2</v>
      </c>
    </row>
    <row r="54" spans="1:8">
      <c r="A54" s="61">
        <v>39479</v>
      </c>
      <c r="B54" s="59">
        <v>4.0166142859437004</v>
      </c>
      <c r="C54" s="62">
        <v>85</v>
      </c>
      <c r="D54" s="59">
        <v>-11.892344070725684</v>
      </c>
      <c r="E54" s="59">
        <v>-10.813906242299865</v>
      </c>
      <c r="F54" s="59">
        <v>1.2114117791960268</v>
      </c>
      <c r="G54" s="59">
        <v>95.67700969057573</v>
      </c>
      <c r="H54" s="63">
        <v>3.9226009539308215E-3</v>
      </c>
    </row>
    <row r="55" spans="1:8">
      <c r="A55" s="61">
        <v>39508</v>
      </c>
      <c r="B55" s="59">
        <v>5.7461272859838397</v>
      </c>
      <c r="C55" s="62">
        <v>82</v>
      </c>
      <c r="D55" s="59">
        <v>-30.845052828821807</v>
      </c>
      <c r="E55" s="59">
        <v>-3.0254430443334712</v>
      </c>
      <c r="F55" s="59">
        <v>27.952583735258543</v>
      </c>
      <c r="G55" s="59">
        <v>84.858668850785079</v>
      </c>
      <c r="H55" s="63">
        <v>3.3800242778179806E-2</v>
      </c>
    </row>
    <row r="56" spans="1:8">
      <c r="A56" s="61">
        <v>39539</v>
      </c>
      <c r="B56" s="59">
        <v>5.72565398519684</v>
      </c>
      <c r="C56" s="62">
        <v>81</v>
      </c>
      <c r="D56" s="59">
        <v>-23.583710068592438</v>
      </c>
      <c r="E56" s="59">
        <v>15.076301555222898</v>
      </c>
      <c r="F56" s="59">
        <v>38.792985574585543</v>
      </c>
      <c r="G56" s="59">
        <v>65.74203177811043</v>
      </c>
      <c r="H56" s="63">
        <v>4.8692715896459821E-2</v>
      </c>
    </row>
    <row r="57" spans="1:8">
      <c r="A57" s="61">
        <v>39569</v>
      </c>
      <c r="B57" s="59">
        <v>9.38803894611444</v>
      </c>
      <c r="C57" s="62">
        <v>72</v>
      </c>
      <c r="D57" s="59">
        <v>28.983033138423131</v>
      </c>
      <c r="E57" s="59">
        <v>63.427095981860468</v>
      </c>
      <c r="F57" s="59">
        <v>34.577036794207544</v>
      </c>
      <c r="G57" s="59">
        <v>8.4012911149137253</v>
      </c>
      <c r="H57" s="63">
        <v>3.8638952455598813E-2</v>
      </c>
    </row>
    <row r="58" spans="1:8">
      <c r="A58" s="61">
        <v>39600</v>
      </c>
      <c r="B58" s="59">
        <v>7.3003118846534196</v>
      </c>
      <c r="C58" s="62">
        <v>35</v>
      </c>
      <c r="D58" s="59">
        <v>40.952569506778744</v>
      </c>
      <c r="E58" s="59">
        <v>60.972560733619574</v>
      </c>
      <c r="F58" s="59">
        <v>20.152965177611037</v>
      </c>
      <c r="G58" s="59">
        <v>-26.1558940669529</v>
      </c>
      <c r="H58" s="63">
        <v>5.0359382563125804E-2</v>
      </c>
    </row>
    <row r="59" spans="1:8">
      <c r="A59" s="61">
        <v>39630</v>
      </c>
      <c r="B59" s="59">
        <v>4.4001108127659796</v>
      </c>
      <c r="C59" s="62">
        <v>-39</v>
      </c>
      <c r="D59" s="59">
        <v>21.401485448821603</v>
      </c>
      <c r="E59" s="59">
        <v>-4.509985744695058</v>
      </c>
      <c r="F59" s="59">
        <v>-25.778497242746454</v>
      </c>
      <c r="G59" s="59">
        <v>-34.623175545627525</v>
      </c>
      <c r="H59" s="63">
        <v>1.8733955237382194E-4</v>
      </c>
    </row>
    <row r="60" spans="1:8">
      <c r="A60" s="61">
        <v>39661</v>
      </c>
      <c r="B60" s="59">
        <v>4.50659945779904</v>
      </c>
      <c r="C60" s="62">
        <v>-73</v>
      </c>
      <c r="D60" s="59">
        <v>15.447906488438854</v>
      </c>
      <c r="E60" s="59">
        <v>-38.444170536930308</v>
      </c>
      <c r="F60" s="59">
        <v>-53.759103074598954</v>
      </c>
      <c r="G60" s="59">
        <v>-34.624506882424534</v>
      </c>
      <c r="H60" s="63">
        <v>-6.429653141536848E-2</v>
      </c>
    </row>
    <row r="61" spans="1:8">
      <c r="A61" s="61">
        <v>39692</v>
      </c>
      <c r="B61" s="59">
        <v>4.1134846017479596</v>
      </c>
      <c r="C61" s="62">
        <v>-86</v>
      </c>
      <c r="D61" s="59">
        <v>13.823535505009332</v>
      </c>
      <c r="E61" s="59">
        <v>-51.412319969436354</v>
      </c>
      <c r="F61" s="59">
        <v>-65.102881523675478</v>
      </c>
      <c r="G61" s="59">
        <v>-34.621980030563648</v>
      </c>
      <c r="H61" s="63">
        <v>-9.8673950770207186E-2</v>
      </c>
    </row>
    <row r="62" spans="1:8">
      <c r="A62" s="61">
        <v>39722</v>
      </c>
      <c r="B62" s="59">
        <v>4.7451340226730903</v>
      </c>
      <c r="C62" s="62">
        <v>-78</v>
      </c>
      <c r="D62" s="59">
        <v>11.809913636918857</v>
      </c>
      <c r="E62" s="59">
        <v>-44.206292794178829</v>
      </c>
      <c r="F62" s="59">
        <v>-55.883232480327479</v>
      </c>
      <c r="G62" s="59">
        <v>-33.836545915498597</v>
      </c>
      <c r="H62" s="63">
        <v>-9.0135241092787782E-2</v>
      </c>
    </row>
    <row r="63" spans="1:8">
      <c r="A63" s="61">
        <v>39753</v>
      </c>
      <c r="B63" s="59">
        <v>4.4931337968787304</v>
      </c>
      <c r="C63" s="62">
        <v>-63</v>
      </c>
      <c r="D63" s="59">
        <v>6.541953564950731E-2</v>
      </c>
      <c r="E63" s="59">
        <v>-33.595092972345668</v>
      </c>
      <c r="F63" s="59">
        <v>-33.527538557224972</v>
      </c>
      <c r="G63" s="59">
        <v>-29.487240360987659</v>
      </c>
      <c r="H63" s="63">
        <v>-5.0640617436873786E-2</v>
      </c>
    </row>
    <row r="64" spans="1:8">
      <c r="A64" s="61">
        <v>39783</v>
      </c>
      <c r="B64" s="59">
        <v>4.3489962631501102</v>
      </c>
      <c r="C64" s="62">
        <v>-26</v>
      </c>
      <c r="D64" s="59">
        <v>7.6662615971290009</v>
      </c>
      <c r="E64" s="59">
        <v>-19.34553055371267</v>
      </c>
      <c r="F64" s="59">
        <v>-26.878818200071464</v>
      </c>
      <c r="G64" s="59">
        <v>-6.769953317255073</v>
      </c>
      <c r="H64" s="63">
        <v>-1.7490079802465183E-2</v>
      </c>
    </row>
    <row r="65" spans="1:8">
      <c r="A65" s="61">
        <v>39814</v>
      </c>
      <c r="B65" s="59">
        <v>4.3575153547527501</v>
      </c>
      <c r="C65" s="62">
        <v>17</v>
      </c>
      <c r="D65" s="59">
        <v>-25.659088951617896</v>
      </c>
      <c r="E65" s="59">
        <v>-29.693717120951568</v>
      </c>
      <c r="F65" s="59">
        <v>-3.9016542185634648</v>
      </c>
      <c r="G65" s="59">
        <v>46.54694292740318</v>
      </c>
      <c r="H65" s="63">
        <v>1.3800242778179816E-2</v>
      </c>
    </row>
    <row r="66" spans="1:8">
      <c r="A66" s="61">
        <v>39845</v>
      </c>
      <c r="B66" s="59">
        <v>3.7053651520999802</v>
      </c>
      <c r="C66" s="62">
        <v>28</v>
      </c>
      <c r="D66" s="59">
        <v>-39.432336607320678</v>
      </c>
      <c r="E66" s="59">
        <v>-26.170425509749862</v>
      </c>
      <c r="F66" s="59">
        <v>13.394885048341024</v>
      </c>
      <c r="G66" s="59">
        <v>53.991854081178431</v>
      </c>
      <c r="H66" s="63">
        <v>4.5597477801221808E-2</v>
      </c>
    </row>
    <row r="67" spans="1:8">
      <c r="A67" s="61">
        <v>39873</v>
      </c>
      <c r="B67" s="59">
        <v>5.15830996540135</v>
      </c>
      <c r="C67" s="62">
        <v>73</v>
      </c>
      <c r="D67" s="59">
        <v>-14.226480906641612</v>
      </c>
      <c r="E67" s="59">
        <v>22.362904815951211</v>
      </c>
      <c r="F67" s="59">
        <v>36.72235967336303</v>
      </c>
      <c r="G67" s="59">
        <v>50.426772603403634</v>
      </c>
      <c r="H67" s="63">
        <v>7.7348629874953806E-2</v>
      </c>
    </row>
    <row r="68" spans="1:8">
      <c r="A68" s="61">
        <v>39904</v>
      </c>
      <c r="B68" s="59">
        <v>8.2855036070882893</v>
      </c>
      <c r="C68" s="62">
        <v>87</v>
      </c>
      <c r="D68" s="59">
        <v>-1.673363248966325</v>
      </c>
      <c r="E68" s="59">
        <v>47.670168122370995</v>
      </c>
      <c r="F68" s="59">
        <v>49.476505322107528</v>
      </c>
      <c r="G68" s="59">
        <v>39.103498544295675</v>
      </c>
      <c r="H68" s="63">
        <v>9.3359382563125815E-2</v>
      </c>
    </row>
    <row r="69" spans="1:8">
      <c r="A69" s="61">
        <v>39934</v>
      </c>
      <c r="B69" s="59">
        <v>10.2399481063789</v>
      </c>
      <c r="C69" s="62">
        <v>73</v>
      </c>
      <c r="D69" s="59">
        <v>21.732535396788137</v>
      </c>
      <c r="E69" s="59">
        <v>72.40121329311998</v>
      </c>
      <c r="F69" s="59">
        <v>50.80165184710205</v>
      </c>
      <c r="G69" s="59">
        <v>0.36943186817033613</v>
      </c>
      <c r="H69" s="63">
        <v>9.6380887939470805E-2</v>
      </c>
    </row>
    <row r="70" spans="1:8">
      <c r="A70" s="61">
        <v>39965</v>
      </c>
      <c r="B70" s="59">
        <v>10.358940579409399</v>
      </c>
      <c r="C70" s="62">
        <v>51</v>
      </c>
      <c r="D70" s="59">
        <v>30.858364746893486</v>
      </c>
      <c r="E70" s="59">
        <v>80.826964433984287</v>
      </c>
      <c r="F70" s="59">
        <v>50.101573637861009</v>
      </c>
      <c r="G70" s="59">
        <v>-30.052297767317619</v>
      </c>
      <c r="H70" s="63">
        <v>9.2359382563126813E-2</v>
      </c>
    </row>
    <row r="71" spans="1:8">
      <c r="A71" s="61">
        <v>39995</v>
      </c>
      <c r="B71" s="59">
        <v>6.13800549970549</v>
      </c>
      <c r="C71" s="62">
        <v>-5</v>
      </c>
      <c r="D71" s="59">
        <v>15.302607752979281</v>
      </c>
      <c r="E71" s="59">
        <v>29.419624440487112</v>
      </c>
      <c r="F71" s="59">
        <v>14.249990638278035</v>
      </c>
      <c r="G71" s="59">
        <v>-34.624785730809691</v>
      </c>
      <c r="H71" s="63">
        <v>7.218733955237383E-2</v>
      </c>
    </row>
    <row r="72" spans="1:8">
      <c r="A72" s="61">
        <v>40026</v>
      </c>
      <c r="B72" s="59">
        <v>4.2497488459793002</v>
      </c>
      <c r="C72" s="62">
        <v>-31</v>
      </c>
      <c r="D72" s="59">
        <v>23.898289150362992</v>
      </c>
      <c r="E72" s="59">
        <v>3.4840279649728316</v>
      </c>
      <c r="F72" s="59">
        <v>-20.281287234619953</v>
      </c>
      <c r="G72" s="59">
        <v>-34.624350545617993</v>
      </c>
      <c r="H72" s="63">
        <v>7.348629874953827E-3</v>
      </c>
    </row>
    <row r="73" spans="1:8">
      <c r="A73" s="61">
        <v>40057</v>
      </c>
      <c r="B73" s="59">
        <v>4.2169503433091204</v>
      </c>
      <c r="C73" s="62">
        <v>-76</v>
      </c>
      <c r="D73" s="59">
        <v>0.68573999972256416</v>
      </c>
      <c r="E73" s="59">
        <v>-41.467836607160613</v>
      </c>
      <c r="F73" s="59">
        <v>-42.02060265611297</v>
      </c>
      <c r="G73" s="59">
        <v>-34.623330059506053</v>
      </c>
      <c r="H73" s="63">
        <v>-4.1807284103540482E-2</v>
      </c>
    </row>
    <row r="74" spans="1:8">
      <c r="A74" s="61">
        <v>40087</v>
      </c>
      <c r="B74" s="59">
        <v>5.2605390646330896</v>
      </c>
      <c r="C74" s="62">
        <v>-51</v>
      </c>
      <c r="D74" s="59">
        <v>15.18328662320959</v>
      </c>
      <c r="E74" s="59">
        <v>-19.818256787118095</v>
      </c>
      <c r="F74" s="59">
        <v>-34.868569459557477</v>
      </c>
      <c r="G74" s="59">
        <v>-31.27125934191416</v>
      </c>
      <c r="H74" s="63">
        <v>-4.3457821737949084E-2</v>
      </c>
    </row>
    <row r="75" spans="1:8">
      <c r="A75" s="61">
        <v>40118</v>
      </c>
      <c r="B75" s="59">
        <v>4.7239736983697398</v>
      </c>
      <c r="C75" s="62">
        <v>-53</v>
      </c>
      <c r="D75" s="59">
        <v>0.14466220742648517</v>
      </c>
      <c r="E75" s="59">
        <v>-25.372020747353183</v>
      </c>
      <c r="F75" s="59">
        <v>-25.383709004009461</v>
      </c>
      <c r="G75" s="59">
        <v>-27.751645919313482</v>
      </c>
      <c r="H75" s="63">
        <v>-9.3072841035401893E-3</v>
      </c>
    </row>
    <row r="76" spans="1:8">
      <c r="A76" s="61">
        <v>40148</v>
      </c>
      <c r="B76" s="59">
        <v>5.1029358699841598</v>
      </c>
      <c r="C76" s="62">
        <v>-34</v>
      </c>
      <c r="D76" s="59">
        <v>-5.2722076243600764</v>
      </c>
      <c r="E76" s="59">
        <v>-23.219141788963753</v>
      </c>
      <c r="F76" s="59">
        <v>-17.813960213833468</v>
      </c>
      <c r="G76" s="59">
        <v>-10.933116275552374</v>
      </c>
      <c r="H76" s="63">
        <v>1.9284113745921816E-2</v>
      </c>
    </row>
    <row r="77" spans="1:8">
      <c r="A77" s="61">
        <v>40179</v>
      </c>
      <c r="B77" s="59">
        <v>5.6013027287388804</v>
      </c>
      <c r="C77" s="62">
        <v>-11</v>
      </c>
      <c r="D77" s="59">
        <v>-34.374392001375291</v>
      </c>
      <c r="E77" s="59">
        <v>-35.095309746073461</v>
      </c>
      <c r="F77" s="59">
        <v>-0.58794379392796259</v>
      </c>
      <c r="G77" s="59">
        <v>23.918535552525075</v>
      </c>
      <c r="H77" s="63">
        <v>4.3800242778179815E-2</v>
      </c>
    </row>
    <row r="78" spans="1:8">
      <c r="A78" s="61">
        <v>40210</v>
      </c>
      <c r="B78" s="59">
        <v>4.9053479066841099</v>
      </c>
      <c r="C78" s="62">
        <v>30</v>
      </c>
      <c r="D78" s="59">
        <v>-34.746308029329597</v>
      </c>
      <c r="E78" s="59">
        <v>-17.852905381066265</v>
      </c>
      <c r="F78" s="59">
        <v>17.02637659903354</v>
      </c>
      <c r="G78" s="59">
        <v>47.654691095351978</v>
      </c>
      <c r="H78" s="63">
        <v>6.5240334944078826E-2</v>
      </c>
    </row>
    <row r="79" spans="1:8">
      <c r="A79" s="61">
        <v>40238</v>
      </c>
      <c r="B79" s="59">
        <v>5.8568754768182201</v>
      </c>
      <c r="C79" s="62">
        <v>64</v>
      </c>
      <c r="D79" s="59">
        <v>-7.2590934473821846</v>
      </c>
      <c r="E79" s="59">
        <v>32.580397060176153</v>
      </c>
      <c r="F79" s="59">
        <v>39.972464458328545</v>
      </c>
      <c r="G79" s="59">
        <v>31.198957778533526</v>
      </c>
      <c r="H79" s="63">
        <v>8.7671210520115811E-2</v>
      </c>
    </row>
    <row r="80" spans="1:8">
      <c r="A80" s="61">
        <v>40269</v>
      </c>
      <c r="B80" s="59">
        <v>5.6926768564124099</v>
      </c>
      <c r="C80" s="62">
        <v>35</v>
      </c>
      <c r="D80" s="59">
        <v>-33.643195202188451</v>
      </c>
      <c r="E80" s="59">
        <v>19.683108850596877</v>
      </c>
      <c r="F80" s="59">
        <v>53.459278003555539</v>
      </c>
      <c r="G80" s="59">
        <v>15.086891149403126</v>
      </c>
      <c r="H80" s="63">
        <v>9.7026049229792827E-2</v>
      </c>
    </row>
    <row r="81" spans="1:8">
      <c r="A81" s="61">
        <v>40299</v>
      </c>
      <c r="B81" s="59">
        <v>7.0495483011884703</v>
      </c>
      <c r="C81" s="62">
        <v>55</v>
      </c>
      <c r="D81" s="59">
        <v>9.0539990896068687</v>
      </c>
      <c r="E81" s="59">
        <v>64.841071603619696</v>
      </c>
      <c r="F81" s="59">
        <v>55.920046464783042</v>
      </c>
      <c r="G81" s="59">
        <v>-10.054619990716475</v>
      </c>
      <c r="H81" s="63">
        <v>8.0574436326566828E-2</v>
      </c>
    </row>
    <row r="82" spans="1:8">
      <c r="A82" s="61">
        <v>40330</v>
      </c>
      <c r="B82" s="59">
        <v>10.639246174077099</v>
      </c>
      <c r="C82" s="62">
        <v>56</v>
      </c>
      <c r="D82" s="59">
        <v>32.641917707127227</v>
      </c>
      <c r="E82" s="59">
        <v>84.806271842790551</v>
      </c>
      <c r="F82" s="59">
        <v>52.297328086433538</v>
      </c>
      <c r="G82" s="59">
        <v>-29.020605176123894</v>
      </c>
      <c r="H82" s="63">
        <v>8.1359382563125804E-2</v>
      </c>
    </row>
    <row r="83" spans="1:8">
      <c r="A83" s="61">
        <v>40360</v>
      </c>
      <c r="B83" s="59">
        <v>4.2378221177356004</v>
      </c>
      <c r="C83" s="62">
        <v>5</v>
      </c>
      <c r="D83" s="59">
        <v>34.583158560947624</v>
      </c>
      <c r="E83" s="59">
        <v>39.437916166897452</v>
      </c>
      <c r="F83" s="59">
        <v>4.9877315567200355</v>
      </c>
      <c r="G83" s="59">
        <v>-34.62469036044584</v>
      </c>
      <c r="H83" s="63">
        <v>5.3800242778179824E-2</v>
      </c>
    </row>
    <row r="84" spans="1:8">
      <c r="A84" s="61">
        <v>40391</v>
      </c>
      <c r="B84" s="59">
        <v>3.7066567563107</v>
      </c>
      <c r="C84" s="62">
        <v>-50</v>
      </c>
      <c r="D84" s="59">
        <v>12.002056347837893</v>
      </c>
      <c r="E84" s="59">
        <v>-15.49734261541029</v>
      </c>
      <c r="F84" s="59">
        <v>-27.366425012477976</v>
      </c>
      <c r="G84" s="59">
        <v>-34.624528352331644</v>
      </c>
      <c r="H84" s="63">
        <v>-1.1102983028272187E-2</v>
      </c>
    </row>
    <row r="85" spans="1:8">
      <c r="A85" s="61">
        <v>40422</v>
      </c>
      <c r="B85" s="59">
        <v>4.20870606111301</v>
      </c>
      <c r="C85" s="62">
        <v>-63</v>
      </c>
      <c r="D85" s="59">
        <v>13.135453974798168</v>
      </c>
      <c r="E85" s="59">
        <v>-28.446773991431002</v>
      </c>
      <c r="F85" s="59">
        <v>-41.449254015458962</v>
      </c>
      <c r="G85" s="59">
        <v>-34.622659341902335</v>
      </c>
      <c r="H85" s="63">
        <v>-6.3540617436873878E-2</v>
      </c>
    </row>
    <row r="86" spans="1:8">
      <c r="A86" s="61">
        <v>40452</v>
      </c>
      <c r="B86" s="59">
        <v>5.1412717821960596</v>
      </c>
      <c r="C86" s="62">
        <v>-74</v>
      </c>
      <c r="D86" s="59">
        <v>-0.16107569270428712</v>
      </c>
      <c r="E86" s="59">
        <v>-40.113903964154957</v>
      </c>
      <c r="F86" s="59">
        <v>-39.819854320680463</v>
      </c>
      <c r="G86" s="59">
        <v>-33.943321842296655</v>
      </c>
      <c r="H86" s="63">
        <v>-7.5748144318594279E-2</v>
      </c>
    </row>
    <row r="87" spans="1:8">
      <c r="A87" s="61">
        <v>40483</v>
      </c>
      <c r="B87" s="59">
        <v>4.7693172504483403</v>
      </c>
      <c r="C87" s="62">
        <v>-44</v>
      </c>
      <c r="D87" s="59">
        <v>-10.109942645390653</v>
      </c>
      <c r="E87" s="59">
        <v>-25.23227630328234</v>
      </c>
      <c r="F87" s="59">
        <v>-14.98935970712148</v>
      </c>
      <c r="G87" s="59">
        <v>-18.858590363384323</v>
      </c>
      <c r="H87" s="63">
        <v>-4.2107284103540477E-2</v>
      </c>
    </row>
    <row r="88" spans="1:8">
      <c r="A88" s="61">
        <v>40513</v>
      </c>
      <c r="B88" s="59">
        <v>5.0603404119709401</v>
      </c>
      <c r="C88" s="62">
        <v>0</v>
      </c>
      <c r="D88" s="59">
        <v>-42.888809611197239</v>
      </c>
      <c r="E88" s="59">
        <v>-28.51591350386791</v>
      </c>
      <c r="F88" s="59">
        <v>14.505870058099532</v>
      </c>
      <c r="G88" s="59">
        <v>28.389139310319525</v>
      </c>
      <c r="H88" s="63">
        <v>-6.1997572218201735E-3</v>
      </c>
    </row>
    <row r="89" spans="1:8">
      <c r="A89" s="61">
        <v>40544</v>
      </c>
      <c r="B89" s="59">
        <v>7.51809833933393</v>
      </c>
      <c r="C89" s="62">
        <v>40</v>
      </c>
      <c r="D89" s="62">
        <v>-44.045581693262278</v>
      </c>
      <c r="E89" s="59">
        <v>-21.09012620040933</v>
      </c>
      <c r="F89" s="59">
        <v>40.728156551789539</v>
      </c>
      <c r="G89" s="59">
        <v>60.938513297183526</v>
      </c>
      <c r="H89" s="63">
        <v>1.8638952455598823E-2</v>
      </c>
    </row>
    <row r="90" spans="1:8">
      <c r="A90" s="61">
        <v>40575</v>
      </c>
      <c r="B90" s="59">
        <v>6.1672727015016697</v>
      </c>
      <c r="C90" s="62">
        <v>79</v>
      </c>
      <c r="D90" s="59">
        <v>-45.20235377532731</v>
      </c>
      <c r="E90" s="59">
        <v>11.638447994680035</v>
      </c>
      <c r="F90" s="59">
        <v>56.973775720777553</v>
      </c>
      <c r="G90" s="59">
        <v>67.201194862462827</v>
      </c>
      <c r="H90" s="63">
        <v>2.738319208693582E-2</v>
      </c>
    </row>
    <row r="91" spans="1:8">
      <c r="A91" s="61">
        <v>40603</v>
      </c>
      <c r="B91" s="59">
        <v>9.6563903315977502</v>
      </c>
      <c r="C91" s="62">
        <v>110</v>
      </c>
      <c r="D91" s="59">
        <v>-54.84480539036656</v>
      </c>
      <c r="E91" s="59">
        <v>27.542686415389795</v>
      </c>
      <c r="F91" s="59">
        <v>82.520465756526562</v>
      </c>
      <c r="G91" s="59">
        <v>82.283765197513432</v>
      </c>
      <c r="H91" s="63">
        <v>4.0574436326566821E-2</v>
      </c>
    </row>
    <row r="92" spans="1:8">
      <c r="A92" s="61">
        <v>40634</v>
      </c>
      <c r="B92" s="59">
        <v>17.4902446790426</v>
      </c>
      <c r="C92" s="62">
        <v>141</v>
      </c>
      <c r="D92" s="59">
        <v>-47.52856798149341</v>
      </c>
      <c r="E92" s="59">
        <v>60.259168139728445</v>
      </c>
      <c r="F92" s="59">
        <v>107.92071007199206</v>
      </c>
      <c r="G92" s="59">
        <v>80.540165193604878</v>
      </c>
      <c r="H92" s="63">
        <v>6.769271589645981E-2</v>
      </c>
    </row>
    <row r="93" spans="1:8">
      <c r="A93" s="61">
        <v>40664</v>
      </c>
      <c r="B93" s="59">
        <v>22.1751954416841</v>
      </c>
      <c r="C93" s="62">
        <v>168</v>
      </c>
      <c r="D93" s="59">
        <v>4.598772169915172</v>
      </c>
      <c r="E93" s="59">
        <v>122.08919390335649</v>
      </c>
      <c r="F93" s="59">
        <v>117.62339568421152</v>
      </c>
      <c r="G93" s="59">
        <v>45.69403190309513</v>
      </c>
      <c r="H93" s="63">
        <v>8.3800242778179823E-2</v>
      </c>
    </row>
    <row r="94" spans="1:8">
      <c r="A94" s="61">
        <v>40695</v>
      </c>
      <c r="B94" s="59">
        <v>19.254521069009702</v>
      </c>
      <c r="C94" s="62">
        <f>AVERAGE(C95,C93)</f>
        <v>124.5</v>
      </c>
      <c r="D94" s="62">
        <v>47</v>
      </c>
      <c r="E94" s="59">
        <v>128.59835330722257</v>
      </c>
      <c r="F94" s="59">
        <v>104.28733796385052</v>
      </c>
      <c r="G94" s="59">
        <v>-4.3183533072225586</v>
      </c>
      <c r="H94" s="63">
        <v>8.7026049229792818E-2</v>
      </c>
    </row>
    <row r="95" spans="1:8">
      <c r="A95" s="61">
        <v>40725</v>
      </c>
      <c r="B95" s="59">
        <v>8.1016561141150891</v>
      </c>
      <c r="C95" s="62">
        <v>81</v>
      </c>
      <c r="D95" s="59">
        <v>70.425030462462558</v>
      </c>
      <c r="E95" s="59">
        <v>113.34003886727388</v>
      </c>
      <c r="F95" s="59">
        <v>43.047982355581524</v>
      </c>
      <c r="G95" s="59">
        <v>-32.569716286628712</v>
      </c>
      <c r="H95" s="63">
        <v>9.670346858463183E-2</v>
      </c>
    </row>
    <row r="96" spans="1:8">
      <c r="A96" s="61">
        <v>40756</v>
      </c>
      <c r="B96" s="59">
        <v>5.6311195493481296</v>
      </c>
      <c r="C96" s="62">
        <v>25</v>
      </c>
      <c r="D96" s="59">
        <v>60.21445230481747</v>
      </c>
      <c r="E96" s="59">
        <v>59.418967242156285</v>
      </c>
      <c r="F96" s="59">
        <v>-0.66251111189097855</v>
      </c>
      <c r="G96" s="59">
        <v>-34.624773693769185</v>
      </c>
      <c r="H96" s="63">
        <v>7.2832500842695824E-2</v>
      </c>
    </row>
    <row r="97" spans="1:8">
      <c r="A97" s="61">
        <v>40787</v>
      </c>
      <c r="B97" s="59">
        <v>6.4511508184543196</v>
      </c>
      <c r="C97" s="62">
        <v>-45</v>
      </c>
      <c r="D97" s="59">
        <v>15.332852134261401</v>
      </c>
      <c r="E97" s="59">
        <v>-10.510563632622279</v>
      </c>
      <c r="F97" s="59">
        <v>-25.710441816113473</v>
      </c>
      <c r="G97" s="59">
        <v>-34.623436367377721</v>
      </c>
      <c r="H97" s="63">
        <v>1.0260492297928248E-3</v>
      </c>
    </row>
    <row r="98" spans="1:8">
      <c r="A98" s="61">
        <v>40817</v>
      </c>
      <c r="B98" s="59">
        <v>8.3742670453997192</v>
      </c>
      <c r="C98" s="62">
        <v>-14</v>
      </c>
      <c r="D98" s="59">
        <v>32.883282244635467</v>
      </c>
      <c r="E98" s="59">
        <v>19.47688254984828</v>
      </c>
      <c r="F98" s="59">
        <v>-13.273425744016976</v>
      </c>
      <c r="G98" s="59">
        <v>-33.570495453074088</v>
      </c>
      <c r="H98" s="63">
        <v>-3.9361047544400687E-2</v>
      </c>
    </row>
    <row r="99" spans="1:8">
      <c r="A99" s="61">
        <v>40848</v>
      </c>
      <c r="B99" s="59">
        <v>7.1189376763390504</v>
      </c>
      <c r="C99" s="62">
        <v>-17</v>
      </c>
      <c r="D99" s="59">
        <v>14.787198457934416</v>
      </c>
      <c r="E99" s="59">
        <v>6.5918755393337349</v>
      </c>
      <c r="F99" s="59">
        <v>-8.0623489678304736</v>
      </c>
      <c r="G99" s="59">
        <v>-23.697108872667069</v>
      </c>
      <c r="H99" s="63">
        <v>-2.7740617436874185E-2</v>
      </c>
    </row>
    <row r="100" spans="1:8">
      <c r="A100" s="61">
        <v>40878</v>
      </c>
      <c r="B100" s="59">
        <v>6.8536091943276398</v>
      </c>
      <c r="C100" s="62">
        <v>2</v>
      </c>
      <c r="D100" s="59">
        <v>19.023068708790596</v>
      </c>
      <c r="E100" s="59">
        <v>14.700142691991923</v>
      </c>
      <c r="F100" s="59">
        <v>-4.1899520660284679</v>
      </c>
      <c r="G100" s="59">
        <v>-12.823045917798375</v>
      </c>
      <c r="H100" s="63">
        <v>-1.007072496375519E-2</v>
      </c>
    </row>
    <row r="101" spans="1:8">
      <c r="A101" s="61">
        <v>40909</v>
      </c>
      <c r="B101" s="59">
        <v>6.7045250912813596</v>
      </c>
      <c r="C101" s="62">
        <v>28</v>
      </c>
      <c r="D101" s="59">
        <v>6.1058870177463866</v>
      </c>
      <c r="E101" s="59">
        <v>16.5563896088177</v>
      </c>
      <c r="F101" s="59">
        <v>10.58347654184152</v>
      </c>
      <c r="G101" s="59">
        <v>11.302965229891978</v>
      </c>
      <c r="H101" s="63">
        <v>7.6712105201158232E-3</v>
      </c>
    </row>
    <row r="102" spans="1:8">
      <c r="A102" s="61">
        <v>40940</v>
      </c>
      <c r="B102" s="59">
        <v>5.8171655175736303</v>
      </c>
      <c r="C102" s="62">
        <v>76</v>
      </c>
      <c r="D102" s="59">
        <v>4.4464031964161421</v>
      </c>
      <c r="E102" s="59">
        <v>37.169067054909462</v>
      </c>
      <c r="F102" s="59">
        <v>32.855637809263527</v>
      </c>
      <c r="G102" s="59">
        <v>38.659898462331924</v>
      </c>
      <c r="H102" s="63">
        <v>3.8060531988413804E-2</v>
      </c>
    </row>
    <row r="103" spans="1:8">
      <c r="A103" s="61">
        <v>40969</v>
      </c>
      <c r="B103" s="59">
        <v>9.4135962209223703</v>
      </c>
      <c r="C103" s="62">
        <v>78</v>
      </c>
      <c r="D103" s="59">
        <v>-14.469807658361411</v>
      </c>
      <c r="E103" s="59">
        <v>35.120392930368389</v>
      </c>
      <c r="F103" s="59">
        <v>49.723174539500008</v>
      </c>
      <c r="G103" s="59">
        <v>42.678639327696125</v>
      </c>
      <c r="H103" s="63">
        <v>6.7993791165276818E-2</v>
      </c>
    </row>
    <row r="104" spans="1:8">
      <c r="A104" s="61">
        <v>41000</v>
      </c>
      <c r="B104" s="59">
        <v>13.153752243889899</v>
      </c>
      <c r="C104" s="62">
        <v>136</v>
      </c>
      <c r="D104" s="59">
        <v>60.615103381747268</v>
      </c>
      <c r="E104" s="59">
        <v>122.28603480607359</v>
      </c>
      <c r="F104" s="59">
        <v>61.803905375096519</v>
      </c>
      <c r="G104" s="59">
        <v>13.494965193926426</v>
      </c>
      <c r="H104" s="63">
        <v>8.6026049229792817E-2</v>
      </c>
    </row>
    <row r="105" spans="1:8">
      <c r="A105" s="61">
        <v>41030</v>
      </c>
      <c r="B105" s="59">
        <v>10.7340554193323</v>
      </c>
      <c r="C105" s="62">
        <f>AVERAGE(C106,C104)</f>
        <v>111.5</v>
      </c>
      <c r="D105" s="59">
        <v>76.298317077939004</v>
      </c>
      <c r="E105" s="59">
        <v>125.99043672165385</v>
      </c>
      <c r="F105" s="59">
        <v>49.825093594485054</v>
      </c>
      <c r="G105" s="59">
        <v>-14.70204962487966</v>
      </c>
      <c r="H105" s="63">
        <v>7.863895245559982E-2</v>
      </c>
    </row>
    <row r="106" spans="1:8">
      <c r="A106" s="61">
        <v>41061</v>
      </c>
      <c r="B106" s="59">
        <v>6.2697766101399504</v>
      </c>
      <c r="C106" s="62">
        <v>87</v>
      </c>
      <c r="D106" s="59">
        <v>97.402275945565592</v>
      </c>
      <c r="E106" s="59">
        <v>117.44887184247192</v>
      </c>
      <c r="F106" s="59">
        <v>20.179569847676532</v>
      </c>
      <c r="G106" s="59">
        <v>-30.611538509138583</v>
      </c>
      <c r="H106" s="63">
        <v>2.9692715896459804E-2</v>
      </c>
    </row>
    <row r="107" spans="1:8">
      <c r="A107" s="61">
        <v>41091</v>
      </c>
      <c r="B107" s="59">
        <v>4.3362176257461398</v>
      </c>
      <c r="C107" s="62">
        <v>4</v>
      </c>
      <c r="D107" s="59">
        <v>58.65641646176563</v>
      </c>
      <c r="E107" s="59">
        <v>38.540692451236474</v>
      </c>
      <c r="F107" s="59">
        <v>-19.982750059758956</v>
      </c>
      <c r="G107" s="59">
        <v>-34.625144064139697</v>
      </c>
      <c r="H107" s="63">
        <v>-4.8522337866981388E-2</v>
      </c>
    </row>
    <row r="108" spans="1:8">
      <c r="A108" s="61">
        <v>41122</v>
      </c>
      <c r="B108" s="59">
        <v>3.8659637692801598</v>
      </c>
      <c r="C108" s="62">
        <v>-30</v>
      </c>
      <c r="D108" s="59">
        <v>53.572085289470294</v>
      </c>
      <c r="E108" s="59">
        <v>4.5780382537671152</v>
      </c>
      <c r="F108" s="59">
        <v>-48.861073084932968</v>
      </c>
      <c r="G108" s="59">
        <v>-34.624876963444535</v>
      </c>
      <c r="H108" s="63">
        <v>-8.6135241092787779E-2</v>
      </c>
    </row>
    <row r="109" spans="1:8">
      <c r="A109" s="61">
        <v>41153</v>
      </c>
      <c r="B109" s="59">
        <v>4.2251946255052202</v>
      </c>
      <c r="C109" s="62">
        <v>-56</v>
      </c>
      <c r="D109" s="59">
        <v>42.898474424789192</v>
      </c>
      <c r="E109" s="59">
        <v>-21.398168725213473</v>
      </c>
      <c r="F109" s="59">
        <v>-64.163669199232459</v>
      </c>
      <c r="G109" s="59">
        <v>-34.624431274786524</v>
      </c>
      <c r="H109" s="63">
        <v>-0.11037395077020719</v>
      </c>
    </row>
    <row r="116" spans="1:8">
      <c r="B116" s="55"/>
      <c r="C116" s="55"/>
      <c r="D116" s="55"/>
      <c r="F116" s="55"/>
      <c r="G116" s="55"/>
      <c r="H116" s="55"/>
    </row>
    <row r="117" spans="1:8">
      <c r="A117" s="59"/>
      <c r="B117" s="56"/>
      <c r="C117" s="64"/>
      <c r="D117" s="64"/>
      <c r="F117" s="64"/>
      <c r="G117" s="64"/>
      <c r="H117" s="64"/>
    </row>
    <row r="118" spans="1:8">
      <c r="A118" s="59"/>
      <c r="B118" s="56"/>
      <c r="C118" s="64"/>
      <c r="D118" s="64"/>
      <c r="F118" s="64"/>
      <c r="G118" s="64"/>
      <c r="H118" s="64"/>
    </row>
    <row r="119" spans="1:8">
      <c r="A119" s="59"/>
      <c r="B119" s="56"/>
      <c r="C119" s="64"/>
      <c r="D119" s="64"/>
      <c r="F119" s="64"/>
      <c r="G119" s="64"/>
      <c r="H119" s="64"/>
    </row>
    <row r="120" spans="1:8">
      <c r="A120" s="59"/>
      <c r="B120" s="56"/>
      <c r="C120" s="64"/>
      <c r="D120" s="64"/>
      <c r="F120" s="64"/>
      <c r="G120" s="64"/>
      <c r="H120" s="64"/>
    </row>
    <row r="121" spans="1:8">
      <c r="A121" s="59"/>
      <c r="B121" s="56"/>
      <c r="C121" s="64"/>
      <c r="D121" s="64"/>
      <c r="F121" s="64"/>
      <c r="G121" s="64"/>
      <c r="H121" s="64"/>
    </row>
    <row r="122" spans="1:8">
      <c r="A122" s="59"/>
      <c r="B122" s="56"/>
      <c r="C122" s="64"/>
      <c r="D122" s="64"/>
      <c r="F122" s="64"/>
      <c r="G122" s="64"/>
      <c r="H122" s="64"/>
    </row>
    <row r="123" spans="1:8">
      <c r="A123" s="59"/>
      <c r="B123" s="56"/>
      <c r="C123" s="64"/>
      <c r="D123" s="64"/>
      <c r="F123" s="64"/>
      <c r="G123" s="64"/>
      <c r="H123" s="64"/>
    </row>
    <row r="124" spans="1:8">
      <c r="A124" s="59"/>
      <c r="B124" s="56"/>
      <c r="C124" s="64"/>
      <c r="D124" s="64"/>
      <c r="F124" s="64"/>
      <c r="G124" s="64"/>
      <c r="H124" s="64"/>
    </row>
    <row r="125" spans="1:8">
      <c r="A125" s="59"/>
      <c r="B125" s="56"/>
      <c r="C125" s="64"/>
      <c r="D125" s="64"/>
      <c r="F125" s="64"/>
      <c r="G125" s="64"/>
      <c r="H125" s="64"/>
    </row>
  </sheetData>
  <phoneticPr fontId="4" type="noConversion"/>
  <pageMargins left="0.2" right="0.2" top="0.5" bottom="0.5" header="0.3" footer="0.3"/>
  <pageSetup scale="46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E6" sqref="E6"/>
    </sheetView>
  </sheetViews>
  <sheetFormatPr defaultColWidth="8.85546875" defaultRowHeight="15"/>
  <sheetData>
    <row r="1" spans="1:9" ht="30">
      <c r="C1" s="21" t="s">
        <v>1</v>
      </c>
      <c r="D1" s="21" t="s">
        <v>4</v>
      </c>
      <c r="E1" s="21" t="s">
        <v>5</v>
      </c>
      <c r="F1" s="21" t="s">
        <v>28</v>
      </c>
      <c r="G1" s="21" t="s">
        <v>27</v>
      </c>
      <c r="H1" s="21" t="s">
        <v>29</v>
      </c>
      <c r="I1" s="21" t="s">
        <v>30</v>
      </c>
    </row>
    <row r="2" spans="1:9">
      <c r="A2" s="69" t="s">
        <v>31</v>
      </c>
      <c r="B2" s="21" t="s">
        <v>1</v>
      </c>
      <c r="C2">
        <v>1</v>
      </c>
    </row>
    <row r="3" spans="1:9">
      <c r="A3" s="69"/>
      <c r="B3" s="21" t="s">
        <v>4</v>
      </c>
      <c r="C3">
        <v>-0.293623486068674</v>
      </c>
      <c r="D3">
        <v>1</v>
      </c>
    </row>
    <row r="4" spans="1:9">
      <c r="A4" s="69"/>
      <c r="B4" s="21" t="s">
        <v>5</v>
      </c>
      <c r="C4">
        <v>-0.68452716404172398</v>
      </c>
      <c r="D4">
        <v>0.68662175455001195</v>
      </c>
      <c r="E4">
        <v>1</v>
      </c>
    </row>
    <row r="5" spans="1:9" ht="16.5" customHeight="1">
      <c r="A5" s="69"/>
      <c r="B5" s="21" t="s">
        <v>28</v>
      </c>
      <c r="C5">
        <v>0.34084634250844098</v>
      </c>
      <c r="D5">
        <v>-0.10623812920546701</v>
      </c>
      <c r="E5">
        <v>-0.47130764273624498</v>
      </c>
      <c r="F5">
        <v>1</v>
      </c>
    </row>
    <row r="6" spans="1:9">
      <c r="A6" s="69"/>
      <c r="B6" s="21" t="s">
        <v>27</v>
      </c>
      <c r="C6">
        <v>-0.65826829516537699</v>
      </c>
      <c r="D6">
        <v>0.69477259078375797</v>
      </c>
      <c r="E6">
        <v>0.99937210159464096</v>
      </c>
      <c r="F6">
        <v>-0.470114507430474</v>
      </c>
      <c r="G6">
        <v>1</v>
      </c>
    </row>
    <row r="7" spans="1:9">
      <c r="A7" s="69"/>
      <c r="B7" s="21" t="s">
        <v>29</v>
      </c>
      <c r="C7">
        <v>-0.677447044044028</v>
      </c>
      <c r="D7">
        <v>1.99373029588823E-2</v>
      </c>
      <c r="E7">
        <v>0.66838683028687096</v>
      </c>
      <c r="F7">
        <v>-0.66863667685086903</v>
      </c>
      <c r="G7">
        <v>0.65726033514113602</v>
      </c>
      <c r="H7">
        <v>1</v>
      </c>
    </row>
    <row r="8" spans="1:9">
      <c r="A8" s="69"/>
      <c r="B8" s="21" t="s">
        <v>30</v>
      </c>
      <c r="C8">
        <v>7.5271572656650895E-2</v>
      </c>
      <c r="D8">
        <v>0.75403318080042203</v>
      </c>
      <c r="E8">
        <v>0.27147755731753997</v>
      </c>
      <c r="F8">
        <v>0.335181577578401</v>
      </c>
      <c r="G8">
        <v>0.28402144324109801</v>
      </c>
      <c r="H8">
        <v>-0.53395566912374703</v>
      </c>
      <c r="I8">
        <v>1</v>
      </c>
    </row>
    <row r="10" spans="1:9" ht="30">
      <c r="C10" s="21" t="s">
        <v>1</v>
      </c>
      <c r="D10" s="21" t="s">
        <v>4</v>
      </c>
      <c r="E10" s="21" t="s">
        <v>5</v>
      </c>
      <c r="F10" s="21" t="s">
        <v>28</v>
      </c>
      <c r="G10" s="21" t="s">
        <v>27</v>
      </c>
      <c r="H10" s="21" t="s">
        <v>29</v>
      </c>
      <c r="I10" s="21" t="s">
        <v>30</v>
      </c>
    </row>
    <row r="11" spans="1:9">
      <c r="A11" s="69" t="s">
        <v>32</v>
      </c>
      <c r="B11" s="21" t="s">
        <v>1</v>
      </c>
      <c r="C11">
        <v>1</v>
      </c>
      <c r="E11" s="27"/>
      <c r="G11" s="27"/>
      <c r="H11" s="27"/>
    </row>
    <row r="12" spans="1:9">
      <c r="A12" s="69"/>
      <c r="B12" s="21" t="s">
        <v>4</v>
      </c>
      <c r="C12">
        <v>2.0409995459709199E-3</v>
      </c>
      <c r="D12">
        <v>1</v>
      </c>
      <c r="E12" s="27"/>
      <c r="G12" s="27"/>
      <c r="I12" s="27"/>
    </row>
    <row r="13" spans="1:9">
      <c r="A13" s="69"/>
      <c r="B13" s="21" t="s">
        <v>5</v>
      </c>
      <c r="C13" s="27">
        <v>3.1386484006013502E-16</v>
      </c>
      <c r="D13" s="27">
        <v>2.3481884009286998E-16</v>
      </c>
      <c r="E13">
        <v>1</v>
      </c>
      <c r="F13" s="27"/>
      <c r="G13" s="27"/>
      <c r="H13" s="27"/>
    </row>
    <row r="14" spans="1:9" ht="15" customHeight="1">
      <c r="A14" s="69"/>
      <c r="B14" s="21" t="s">
        <v>28</v>
      </c>
      <c r="C14">
        <v>3.0657697956862503E-4</v>
      </c>
      <c r="D14">
        <v>0.273818034597062</v>
      </c>
      <c r="E14" s="27">
        <v>2.6296442430402202E-7</v>
      </c>
      <c r="F14">
        <v>1</v>
      </c>
      <c r="G14" s="27"/>
      <c r="H14" s="27"/>
    </row>
    <row r="15" spans="1:9">
      <c r="A15" s="69"/>
      <c r="B15" s="21" t="s">
        <v>27</v>
      </c>
      <c r="C15" s="27">
        <v>9.8123318220474706E-15</v>
      </c>
      <c r="D15" s="27">
        <v>7.4158988012247695E-17</v>
      </c>
      <c r="E15" s="27">
        <v>1.33054635687491E-155</v>
      </c>
      <c r="F15" s="27">
        <v>2.84532118515049E-7</v>
      </c>
      <c r="G15">
        <v>1</v>
      </c>
      <c r="H15" s="27"/>
    </row>
    <row r="16" spans="1:9">
      <c r="A16" s="69"/>
      <c r="B16" s="21" t="s">
        <v>29</v>
      </c>
      <c r="C16" s="27">
        <v>8.2225942033890202E-16</v>
      </c>
      <c r="D16">
        <v>0.83772532031189195</v>
      </c>
      <c r="E16" s="27">
        <v>2.7139337557394301E-15</v>
      </c>
      <c r="F16" s="27">
        <v>2.6274918283719399E-15</v>
      </c>
      <c r="G16" s="27">
        <v>1.1122632120557499E-14</v>
      </c>
      <c r="H16">
        <v>1</v>
      </c>
      <c r="I16" s="27"/>
    </row>
    <row r="17" spans="1:9">
      <c r="A17" s="69"/>
      <c r="B17" s="21" t="s">
        <v>30</v>
      </c>
      <c r="C17">
        <v>0.43878766001816699</v>
      </c>
      <c r="D17" s="27">
        <v>4.5533524721441602E-21</v>
      </c>
      <c r="E17">
        <v>4.48276662261686E-3</v>
      </c>
      <c r="F17">
        <v>3.9123570502208599E-4</v>
      </c>
      <c r="G17">
        <v>2.8929157797690998E-3</v>
      </c>
      <c r="H17" s="27">
        <v>2.6663333825447699E-9</v>
      </c>
      <c r="I17">
        <v>1</v>
      </c>
    </row>
  </sheetData>
  <mergeCells count="2">
    <mergeCell ref="A2:A8"/>
    <mergeCell ref="A11:A17"/>
  </mergeCells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8</vt:i4>
      </vt:variant>
    </vt:vector>
  </HeadingPairs>
  <TitlesOfParts>
    <vt:vector size="25" baseType="lpstr">
      <vt:lpstr>SWE</vt:lpstr>
      <vt:lpstr>Columbia at The Dalles</vt:lpstr>
      <vt:lpstr>CRB_no_nan abs</vt:lpstr>
      <vt:lpstr>The Dalles</vt:lpstr>
      <vt:lpstr>Upper Columbia</vt:lpstr>
      <vt:lpstr>UpperColumbia</vt:lpstr>
      <vt:lpstr>Snake</vt:lpstr>
      <vt:lpstr>SnakeRiver</vt:lpstr>
      <vt:lpstr>DALLES correlation</vt:lpstr>
      <vt:lpstr>UPC correlation </vt:lpstr>
      <vt:lpstr>SNK correlation</vt:lpstr>
      <vt:lpstr>Graphs</vt:lpstr>
      <vt:lpstr>Fires</vt:lpstr>
      <vt:lpstr>Graph2</vt:lpstr>
      <vt:lpstr>Graphs3</vt:lpstr>
      <vt:lpstr>Sheet3</vt:lpstr>
      <vt:lpstr>Sheet1</vt:lpstr>
      <vt:lpstr>'CRB_no_nan abs'!Print_Area</vt:lpstr>
      <vt:lpstr>Graph2!Print_Area</vt:lpstr>
      <vt:lpstr>Graphs!Print_Area</vt:lpstr>
      <vt:lpstr>Graphs3!Print_Area</vt:lpstr>
      <vt:lpstr>Sheet3!Print_Area</vt:lpstr>
      <vt:lpstr>SnakeRiver!Print_Area</vt:lpstr>
      <vt:lpstr>'The Dalles'!Print_Area</vt:lpstr>
      <vt:lpstr>UpperColumbia!Print_Area</vt:lpstr>
    </vt:vector>
  </TitlesOfParts>
  <Company>US-EPA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ESproles</dc:creator>
  <cp:lastModifiedBy>eric</cp:lastModifiedBy>
  <cp:lastPrinted>2015-02-20T14:30:29Z</cp:lastPrinted>
  <dcterms:created xsi:type="dcterms:W3CDTF">2013-06-27T22:19:12Z</dcterms:created>
  <dcterms:modified xsi:type="dcterms:W3CDTF">2015-03-11T12:08:52Z</dcterms:modified>
</cp:coreProperties>
</file>